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430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RSIP 2023\KEU 2023\PPK SKPD\CALK 2023\CALK 2023 FIX\LAMPIRAN CALK 2023\"/>
    </mc:Choice>
  </mc:AlternateContent>
  <xr:revisionPtr revIDLastSave="0" documentId="13_ncr:1_{69A83DDB-12E4-4185-BD5D-E3002A5D8D95}" xr6:coauthVersionLast="45" xr6:coauthVersionMax="45" xr10:uidLastSave="{00000000-0000-0000-0000-000000000000}"/>
  <bookViews>
    <workbookView xWindow="-110" yWindow="-110" windowWidth="19420" windowHeight="10300" xr2:uid="{DB805D69-68C8-4501-B345-86FDF6F53F55}"/>
  </bookViews>
  <sheets>
    <sheet name="KOMINFO" sheetId="1" r:id="rId1"/>
  </sheets>
  <definedNames>
    <definedName name="_xlnm.Print_Area" localSheetId="0">KOMINFO!$A$1:$N$247</definedName>
    <definedName name="_xlnm.Print_Titles" localSheetId="0">KOMINFO!$1:$14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46" i="1" l="1"/>
  <c r="I16" i="1" l="1"/>
  <c r="G220" i="1" l="1"/>
  <c r="D53" i="1" l="1"/>
  <c r="L238" i="1"/>
  <c r="G238" i="1"/>
  <c r="L237" i="1"/>
  <c r="G237" i="1"/>
  <c r="M237" i="1" s="1"/>
  <c r="L236" i="1"/>
  <c r="G236" i="1"/>
  <c r="M236" i="1" s="1"/>
  <c r="L235" i="1"/>
  <c r="N235" i="1" s="1"/>
  <c r="G235" i="1"/>
  <c r="L234" i="1"/>
  <c r="G234" i="1"/>
  <c r="M234" i="1" s="1"/>
  <c r="K233" i="1"/>
  <c r="J233" i="1"/>
  <c r="I233" i="1"/>
  <c r="H233" i="1"/>
  <c r="F233" i="1"/>
  <c r="E233" i="1"/>
  <c r="D233" i="1"/>
  <c r="C233" i="1"/>
  <c r="L232" i="1"/>
  <c r="G232" i="1"/>
  <c r="M232" i="1" s="1"/>
  <c r="L231" i="1"/>
  <c r="G231" i="1"/>
  <c r="M231" i="1" s="1"/>
  <c r="L230" i="1"/>
  <c r="G230" i="1"/>
  <c r="L229" i="1"/>
  <c r="G229" i="1"/>
  <c r="N229" i="1" s="1"/>
  <c r="L228" i="1"/>
  <c r="G228" i="1"/>
  <c r="M228" i="1" s="1"/>
  <c r="L227" i="1"/>
  <c r="G227" i="1"/>
  <c r="L226" i="1"/>
  <c r="N226" i="1" s="1"/>
  <c r="G226" i="1"/>
  <c r="L225" i="1"/>
  <c r="G225" i="1"/>
  <c r="L224" i="1"/>
  <c r="G224" i="1"/>
  <c r="L223" i="1"/>
  <c r="G223" i="1"/>
  <c r="M223" i="1" s="1"/>
  <c r="L222" i="1"/>
  <c r="N222" i="1" s="1"/>
  <c r="G222" i="1"/>
  <c r="K221" i="1"/>
  <c r="J221" i="1"/>
  <c r="I221" i="1"/>
  <c r="H221" i="1"/>
  <c r="F221" i="1"/>
  <c r="E221" i="1"/>
  <c r="D221" i="1"/>
  <c r="C221" i="1"/>
  <c r="I220" i="1"/>
  <c r="L220" i="1" s="1"/>
  <c r="M220" i="1"/>
  <c r="L219" i="1"/>
  <c r="N219" i="1" s="1"/>
  <c r="G219" i="1"/>
  <c r="M219" i="1" s="1"/>
  <c r="L218" i="1"/>
  <c r="G218" i="1"/>
  <c r="M218" i="1" s="1"/>
  <c r="L217" i="1"/>
  <c r="G217" i="1"/>
  <c r="L216" i="1"/>
  <c r="N216" i="1" s="1"/>
  <c r="G216" i="1"/>
  <c r="K215" i="1"/>
  <c r="J215" i="1"/>
  <c r="H215" i="1"/>
  <c r="F215" i="1"/>
  <c r="E215" i="1"/>
  <c r="D215" i="1"/>
  <c r="C215" i="1"/>
  <c r="L214" i="1"/>
  <c r="G214" i="1"/>
  <c r="M214" i="1" s="1"/>
  <c r="L213" i="1"/>
  <c r="G213" i="1"/>
  <c r="M213" i="1" s="1"/>
  <c r="L212" i="1"/>
  <c r="G212" i="1"/>
  <c r="L211" i="1"/>
  <c r="G211" i="1"/>
  <c r="L210" i="1"/>
  <c r="G210" i="1"/>
  <c r="M210" i="1" s="1"/>
  <c r="L209" i="1"/>
  <c r="G209" i="1"/>
  <c r="L208" i="1"/>
  <c r="G208" i="1"/>
  <c r="L207" i="1"/>
  <c r="G207" i="1"/>
  <c r="L206" i="1"/>
  <c r="G206" i="1"/>
  <c r="M206" i="1" s="1"/>
  <c r="L205" i="1"/>
  <c r="N205" i="1" s="1"/>
  <c r="G205" i="1"/>
  <c r="L204" i="1"/>
  <c r="G204" i="1"/>
  <c r="M204" i="1" s="1"/>
  <c r="L203" i="1"/>
  <c r="G203" i="1"/>
  <c r="L202" i="1"/>
  <c r="G202" i="1"/>
  <c r="M202" i="1" s="1"/>
  <c r="L201" i="1"/>
  <c r="N201" i="1" s="1"/>
  <c r="G201" i="1"/>
  <c r="L200" i="1"/>
  <c r="G200" i="1"/>
  <c r="M200" i="1" s="1"/>
  <c r="K199" i="1"/>
  <c r="J199" i="1"/>
  <c r="I199" i="1"/>
  <c r="H199" i="1"/>
  <c r="F199" i="1"/>
  <c r="E199" i="1"/>
  <c r="D199" i="1"/>
  <c r="C199" i="1"/>
  <c r="L198" i="1"/>
  <c r="G198" i="1"/>
  <c r="M198" i="1" s="1"/>
  <c r="L197" i="1"/>
  <c r="N197" i="1" s="1"/>
  <c r="G197" i="1"/>
  <c r="L196" i="1"/>
  <c r="G196" i="1"/>
  <c r="M196" i="1" s="1"/>
  <c r="L195" i="1"/>
  <c r="G195" i="1"/>
  <c r="I194" i="1"/>
  <c r="G194" i="1"/>
  <c r="N193" i="1"/>
  <c r="L193" i="1"/>
  <c r="G193" i="1"/>
  <c r="L192" i="1"/>
  <c r="G192" i="1"/>
  <c r="L191" i="1"/>
  <c r="G191" i="1"/>
  <c r="L190" i="1"/>
  <c r="G190" i="1"/>
  <c r="L189" i="1"/>
  <c r="G189" i="1"/>
  <c r="M189" i="1" s="1"/>
  <c r="K188" i="1"/>
  <c r="J188" i="1"/>
  <c r="H188" i="1"/>
  <c r="F188" i="1"/>
  <c r="E188" i="1"/>
  <c r="D188" i="1"/>
  <c r="C188" i="1"/>
  <c r="L187" i="1"/>
  <c r="N187" i="1" s="1"/>
  <c r="G187" i="1"/>
  <c r="L186" i="1"/>
  <c r="G186" i="1"/>
  <c r="M186" i="1" s="1"/>
  <c r="L185" i="1"/>
  <c r="G185" i="1"/>
  <c r="L184" i="1"/>
  <c r="G184" i="1"/>
  <c r="M184" i="1" s="1"/>
  <c r="L183" i="1"/>
  <c r="N183" i="1" s="1"/>
  <c r="G183" i="1"/>
  <c r="L182" i="1"/>
  <c r="G182" i="1"/>
  <c r="L181" i="1"/>
  <c r="G181" i="1"/>
  <c r="L180" i="1"/>
  <c r="G180" i="1"/>
  <c r="M180" i="1" s="1"/>
  <c r="N179" i="1"/>
  <c r="L179" i="1"/>
  <c r="G179" i="1"/>
  <c r="M179" i="1" s="1"/>
  <c r="L178" i="1"/>
  <c r="G178" i="1"/>
  <c r="M178" i="1" s="1"/>
  <c r="L177" i="1"/>
  <c r="N177" i="1" s="1"/>
  <c r="G177" i="1"/>
  <c r="L176" i="1"/>
  <c r="G176" i="1"/>
  <c r="M176" i="1" s="1"/>
  <c r="L175" i="1"/>
  <c r="N175" i="1" s="1"/>
  <c r="G175" i="1"/>
  <c r="M175" i="1" s="1"/>
  <c r="L174" i="1"/>
  <c r="G174" i="1"/>
  <c r="L173" i="1"/>
  <c r="G173" i="1"/>
  <c r="M173" i="1" s="1"/>
  <c r="L172" i="1"/>
  <c r="G172" i="1"/>
  <c r="L171" i="1"/>
  <c r="N171" i="1" s="1"/>
  <c r="G171" i="1"/>
  <c r="M171" i="1" s="1"/>
  <c r="K170" i="1"/>
  <c r="J170" i="1"/>
  <c r="I170" i="1"/>
  <c r="H170" i="1"/>
  <c r="F170" i="1"/>
  <c r="E170" i="1"/>
  <c r="D170" i="1"/>
  <c r="C170" i="1"/>
  <c r="L169" i="1"/>
  <c r="G169" i="1"/>
  <c r="M169" i="1" s="1"/>
  <c r="L168" i="1"/>
  <c r="G168" i="1"/>
  <c r="L167" i="1"/>
  <c r="G167" i="1"/>
  <c r="M167" i="1" s="1"/>
  <c r="L166" i="1"/>
  <c r="G166" i="1"/>
  <c r="M166" i="1" s="1"/>
  <c r="L165" i="1"/>
  <c r="N165" i="1" s="1"/>
  <c r="G165" i="1"/>
  <c r="M165" i="1" s="1"/>
  <c r="L164" i="1"/>
  <c r="G164" i="1"/>
  <c r="K163" i="1"/>
  <c r="J163" i="1"/>
  <c r="I163" i="1"/>
  <c r="H163" i="1"/>
  <c r="F163" i="1"/>
  <c r="E163" i="1"/>
  <c r="D163" i="1"/>
  <c r="C163" i="1"/>
  <c r="L162" i="1"/>
  <c r="G162" i="1"/>
  <c r="M162" i="1" s="1"/>
  <c r="N161" i="1"/>
  <c r="L161" i="1"/>
  <c r="G161" i="1"/>
  <c r="M161" i="1" s="1"/>
  <c r="L160" i="1"/>
  <c r="G160" i="1"/>
  <c r="L159" i="1"/>
  <c r="G159" i="1"/>
  <c r="L158" i="1"/>
  <c r="G158" i="1"/>
  <c r="L157" i="1"/>
  <c r="N157" i="1" s="1"/>
  <c r="G157" i="1"/>
  <c r="M157" i="1" s="1"/>
  <c r="K156" i="1"/>
  <c r="J156" i="1"/>
  <c r="I156" i="1"/>
  <c r="H156" i="1"/>
  <c r="F156" i="1"/>
  <c r="E156" i="1"/>
  <c r="D156" i="1"/>
  <c r="C156" i="1"/>
  <c r="L155" i="1"/>
  <c r="N155" i="1" s="1"/>
  <c r="G155" i="1"/>
  <c r="M155" i="1" s="1"/>
  <c r="L154" i="1"/>
  <c r="G154" i="1"/>
  <c r="M154" i="1" s="1"/>
  <c r="L153" i="1"/>
  <c r="G153" i="1"/>
  <c r="L152" i="1"/>
  <c r="G152" i="1"/>
  <c r="L151" i="1"/>
  <c r="N151" i="1" s="1"/>
  <c r="G151" i="1"/>
  <c r="M151" i="1" s="1"/>
  <c r="L150" i="1"/>
  <c r="N150" i="1" s="1"/>
  <c r="G150" i="1"/>
  <c r="L149" i="1"/>
  <c r="G149" i="1"/>
  <c r="L148" i="1"/>
  <c r="G148" i="1"/>
  <c r="L147" i="1"/>
  <c r="N147" i="1" s="1"/>
  <c r="G147" i="1"/>
  <c r="L146" i="1"/>
  <c r="G146" i="1"/>
  <c r="M146" i="1" s="1"/>
  <c r="L145" i="1"/>
  <c r="G145" i="1"/>
  <c r="L144" i="1"/>
  <c r="G144" i="1"/>
  <c r="M144" i="1" s="1"/>
  <c r="L143" i="1"/>
  <c r="N143" i="1" s="1"/>
  <c r="G143" i="1"/>
  <c r="L142" i="1"/>
  <c r="G142" i="1"/>
  <c r="L141" i="1"/>
  <c r="G141" i="1"/>
  <c r="M141" i="1" s="1"/>
  <c r="L140" i="1"/>
  <c r="G140" i="1"/>
  <c r="N139" i="1"/>
  <c r="L139" i="1"/>
  <c r="G139" i="1"/>
  <c r="K138" i="1"/>
  <c r="J138" i="1"/>
  <c r="I138" i="1"/>
  <c r="H138" i="1"/>
  <c r="F138" i="1"/>
  <c r="E138" i="1"/>
  <c r="D138" i="1"/>
  <c r="C138" i="1"/>
  <c r="L137" i="1"/>
  <c r="N137" i="1" s="1"/>
  <c r="G137" i="1"/>
  <c r="L136" i="1"/>
  <c r="G136" i="1"/>
  <c r="L135" i="1"/>
  <c r="G135" i="1"/>
  <c r="M135" i="1" s="1"/>
  <c r="L134" i="1"/>
  <c r="G134" i="1"/>
  <c r="N133" i="1"/>
  <c r="L133" i="1"/>
  <c r="G133" i="1"/>
  <c r="M133" i="1" s="1"/>
  <c r="L132" i="1"/>
  <c r="G132" i="1"/>
  <c r="M132" i="1" s="1"/>
  <c r="N131" i="1"/>
  <c r="L131" i="1"/>
  <c r="M131" i="1" s="1"/>
  <c r="G131" i="1"/>
  <c r="L130" i="1"/>
  <c r="G130" i="1"/>
  <c r="L129" i="1"/>
  <c r="G129" i="1"/>
  <c r="K128" i="1"/>
  <c r="J128" i="1"/>
  <c r="I128" i="1"/>
  <c r="H128" i="1"/>
  <c r="F128" i="1"/>
  <c r="E128" i="1"/>
  <c r="D128" i="1"/>
  <c r="C128" i="1"/>
  <c r="L127" i="1"/>
  <c r="N127" i="1" s="1"/>
  <c r="G127" i="1"/>
  <c r="L126" i="1"/>
  <c r="G126" i="1"/>
  <c r="L125" i="1"/>
  <c r="N125" i="1" s="1"/>
  <c r="G125" i="1"/>
  <c r="M125" i="1" s="1"/>
  <c r="L124" i="1"/>
  <c r="G124" i="1"/>
  <c r="L123" i="1"/>
  <c r="G123" i="1"/>
  <c r="M123" i="1" s="1"/>
  <c r="L122" i="1"/>
  <c r="G122" i="1"/>
  <c r="K121" i="1"/>
  <c r="J121" i="1"/>
  <c r="I121" i="1"/>
  <c r="H121" i="1"/>
  <c r="F121" i="1"/>
  <c r="E121" i="1"/>
  <c r="D121" i="1"/>
  <c r="C121" i="1"/>
  <c r="L120" i="1"/>
  <c r="G120" i="1"/>
  <c r="K119" i="1"/>
  <c r="J119" i="1"/>
  <c r="I119" i="1"/>
  <c r="H119" i="1"/>
  <c r="F119" i="1"/>
  <c r="E119" i="1"/>
  <c r="D119" i="1"/>
  <c r="C119" i="1"/>
  <c r="L118" i="1"/>
  <c r="G118" i="1"/>
  <c r="L117" i="1"/>
  <c r="G117" i="1"/>
  <c r="M117" i="1" s="1"/>
  <c r="L116" i="1"/>
  <c r="G116" i="1"/>
  <c r="M116" i="1" s="1"/>
  <c r="K115" i="1"/>
  <c r="J115" i="1"/>
  <c r="I115" i="1"/>
  <c r="H115" i="1"/>
  <c r="F115" i="1"/>
  <c r="E115" i="1"/>
  <c r="D115" i="1"/>
  <c r="C115" i="1"/>
  <c r="L114" i="1"/>
  <c r="G114" i="1"/>
  <c r="G113" i="1" s="1"/>
  <c r="K113" i="1"/>
  <c r="J113" i="1"/>
  <c r="I113" i="1"/>
  <c r="H113" i="1"/>
  <c r="F113" i="1"/>
  <c r="E113" i="1"/>
  <c r="D113" i="1"/>
  <c r="C113" i="1"/>
  <c r="L112" i="1"/>
  <c r="G112" i="1"/>
  <c r="G111" i="1" s="1"/>
  <c r="K111" i="1"/>
  <c r="J111" i="1"/>
  <c r="I111" i="1"/>
  <c r="H111" i="1"/>
  <c r="F111" i="1"/>
  <c r="E111" i="1"/>
  <c r="D111" i="1"/>
  <c r="C111" i="1"/>
  <c r="L110" i="1"/>
  <c r="G110" i="1"/>
  <c r="G108" i="1" s="1"/>
  <c r="L109" i="1"/>
  <c r="N109" i="1" s="1"/>
  <c r="G109" i="1"/>
  <c r="M109" i="1" s="1"/>
  <c r="L108" i="1"/>
  <c r="N108" i="1" s="1"/>
  <c r="K108" i="1"/>
  <c r="J108" i="1"/>
  <c r="I108" i="1"/>
  <c r="H108" i="1"/>
  <c r="F108" i="1"/>
  <c r="E108" i="1"/>
  <c r="D108" i="1"/>
  <c r="C108" i="1"/>
  <c r="N107" i="1"/>
  <c r="L107" i="1"/>
  <c r="G107" i="1"/>
  <c r="L106" i="1"/>
  <c r="G106" i="1"/>
  <c r="L105" i="1"/>
  <c r="G105" i="1"/>
  <c r="M105" i="1" s="1"/>
  <c r="K104" i="1"/>
  <c r="J104" i="1"/>
  <c r="J101" i="1" s="1"/>
  <c r="I104" i="1"/>
  <c r="H104" i="1"/>
  <c r="F104" i="1"/>
  <c r="E104" i="1"/>
  <c r="E101" i="1" s="1"/>
  <c r="D104" i="1"/>
  <c r="C104" i="1"/>
  <c r="N103" i="1"/>
  <c r="M103" i="1"/>
  <c r="L103" i="1"/>
  <c r="G103" i="1"/>
  <c r="L102" i="1"/>
  <c r="G102" i="1"/>
  <c r="K101" i="1"/>
  <c r="H101" i="1"/>
  <c r="F101" i="1"/>
  <c r="C101" i="1"/>
  <c r="L100" i="1"/>
  <c r="G100" i="1"/>
  <c r="L99" i="1"/>
  <c r="N99" i="1" s="1"/>
  <c r="G99" i="1"/>
  <c r="L98" i="1"/>
  <c r="G98" i="1"/>
  <c r="L97" i="1"/>
  <c r="G97" i="1"/>
  <c r="M97" i="1" s="1"/>
  <c r="L96" i="1"/>
  <c r="G96" i="1"/>
  <c r="L95" i="1"/>
  <c r="N95" i="1" s="1"/>
  <c r="G95" i="1"/>
  <c r="K94" i="1"/>
  <c r="J94" i="1"/>
  <c r="I94" i="1"/>
  <c r="H94" i="1"/>
  <c r="F94" i="1"/>
  <c r="E94" i="1"/>
  <c r="D94" i="1"/>
  <c r="C94" i="1"/>
  <c r="L93" i="1"/>
  <c r="G93" i="1"/>
  <c r="M93" i="1" s="1"/>
  <c r="L92" i="1"/>
  <c r="G92" i="1"/>
  <c r="L91" i="1"/>
  <c r="N91" i="1" s="1"/>
  <c r="G91" i="1"/>
  <c r="L90" i="1"/>
  <c r="G90" i="1"/>
  <c r="L89" i="1"/>
  <c r="G89" i="1"/>
  <c r="M89" i="1" s="1"/>
  <c r="K88" i="1"/>
  <c r="K86" i="1" s="1"/>
  <c r="J88" i="1"/>
  <c r="I88" i="1"/>
  <c r="I86" i="1" s="1"/>
  <c r="H88" i="1"/>
  <c r="F88" i="1"/>
  <c r="F86" i="1" s="1"/>
  <c r="E88" i="1"/>
  <c r="D88" i="1"/>
  <c r="C88" i="1"/>
  <c r="L87" i="1"/>
  <c r="L86" i="1" s="1"/>
  <c r="G87" i="1"/>
  <c r="G86" i="1" s="1"/>
  <c r="J86" i="1"/>
  <c r="H86" i="1"/>
  <c r="E86" i="1"/>
  <c r="D86" i="1"/>
  <c r="C86" i="1"/>
  <c r="L85" i="1"/>
  <c r="G85" i="1"/>
  <c r="L84" i="1"/>
  <c r="G84" i="1"/>
  <c r="K83" i="1"/>
  <c r="J83" i="1"/>
  <c r="I83" i="1"/>
  <c r="H83" i="1"/>
  <c r="F83" i="1"/>
  <c r="E83" i="1"/>
  <c r="D83" i="1"/>
  <c r="C83" i="1"/>
  <c r="L82" i="1"/>
  <c r="G82" i="1"/>
  <c r="G81" i="1" s="1"/>
  <c r="L81" i="1"/>
  <c r="K81" i="1"/>
  <c r="J81" i="1"/>
  <c r="I81" i="1"/>
  <c r="H81" i="1"/>
  <c r="F81" i="1"/>
  <c r="E81" i="1"/>
  <c r="D81" i="1"/>
  <c r="C81" i="1"/>
  <c r="L80" i="1"/>
  <c r="L79" i="1" s="1"/>
  <c r="N79" i="1" s="1"/>
  <c r="G80" i="1"/>
  <c r="G79" i="1" s="1"/>
  <c r="K79" i="1"/>
  <c r="J79" i="1"/>
  <c r="I79" i="1"/>
  <c r="H79" i="1"/>
  <c r="F79" i="1"/>
  <c r="E79" i="1"/>
  <c r="D79" i="1"/>
  <c r="C79" i="1"/>
  <c r="L78" i="1"/>
  <c r="L77" i="1" s="1"/>
  <c r="G78" i="1"/>
  <c r="K77" i="1"/>
  <c r="J77" i="1"/>
  <c r="I77" i="1"/>
  <c r="H77" i="1"/>
  <c r="F77" i="1"/>
  <c r="E77" i="1"/>
  <c r="D77" i="1"/>
  <c r="C77" i="1"/>
  <c r="L76" i="1"/>
  <c r="G76" i="1"/>
  <c r="L75" i="1"/>
  <c r="L74" i="1" s="1"/>
  <c r="G75" i="1"/>
  <c r="K74" i="1"/>
  <c r="J74" i="1"/>
  <c r="I74" i="1"/>
  <c r="H74" i="1"/>
  <c r="F74" i="1"/>
  <c r="E74" i="1"/>
  <c r="D74" i="1"/>
  <c r="C74" i="1"/>
  <c r="L73" i="1"/>
  <c r="L72" i="1" s="1"/>
  <c r="G73" i="1"/>
  <c r="K72" i="1"/>
  <c r="J72" i="1"/>
  <c r="I72" i="1"/>
  <c r="H72" i="1"/>
  <c r="G72" i="1"/>
  <c r="F72" i="1"/>
  <c r="E72" i="1"/>
  <c r="D72" i="1"/>
  <c r="C72" i="1"/>
  <c r="L71" i="1"/>
  <c r="N71" i="1" s="1"/>
  <c r="G71" i="1"/>
  <c r="L70" i="1"/>
  <c r="G70" i="1"/>
  <c r="M70" i="1" s="1"/>
  <c r="K69" i="1"/>
  <c r="J69" i="1"/>
  <c r="I69" i="1"/>
  <c r="H69" i="1"/>
  <c r="F69" i="1"/>
  <c r="E69" i="1"/>
  <c r="D69" i="1"/>
  <c r="C69" i="1"/>
  <c r="L68" i="1"/>
  <c r="G68" i="1"/>
  <c r="M68" i="1" s="1"/>
  <c r="L67" i="1"/>
  <c r="G67" i="1"/>
  <c r="N67" i="1" s="1"/>
  <c r="L66" i="1"/>
  <c r="G66" i="1"/>
  <c r="L65" i="1"/>
  <c r="G65" i="1"/>
  <c r="K64" i="1"/>
  <c r="K60" i="1" s="1"/>
  <c r="J64" i="1"/>
  <c r="J60" i="1" s="1"/>
  <c r="I64" i="1"/>
  <c r="H64" i="1"/>
  <c r="H60" i="1" s="1"/>
  <c r="F64" i="1"/>
  <c r="E64" i="1"/>
  <c r="D64" i="1"/>
  <c r="C64" i="1"/>
  <c r="C60" i="1" s="1"/>
  <c r="L63" i="1"/>
  <c r="G63" i="1"/>
  <c r="M63" i="1" s="1"/>
  <c r="L62" i="1"/>
  <c r="G62" i="1"/>
  <c r="L61" i="1"/>
  <c r="G61" i="1"/>
  <c r="I60" i="1"/>
  <c r="F60" i="1"/>
  <c r="E60" i="1"/>
  <c r="D60" i="1"/>
  <c r="N59" i="1"/>
  <c r="L59" i="1"/>
  <c r="G59" i="1"/>
  <c r="M59" i="1" s="1"/>
  <c r="L58" i="1"/>
  <c r="G58" i="1"/>
  <c r="M58" i="1" s="1"/>
  <c r="L57" i="1"/>
  <c r="G57" i="1"/>
  <c r="L56" i="1"/>
  <c r="G56" i="1"/>
  <c r="L55" i="1"/>
  <c r="L54" i="1"/>
  <c r="G54" i="1"/>
  <c r="M54" i="1" s="1"/>
  <c r="K53" i="1"/>
  <c r="J53" i="1"/>
  <c r="I53" i="1"/>
  <c r="H53" i="1"/>
  <c r="F53" i="1"/>
  <c r="E53" i="1"/>
  <c r="C53" i="1"/>
  <c r="L52" i="1"/>
  <c r="G52" i="1"/>
  <c r="L51" i="1"/>
  <c r="N51" i="1" s="1"/>
  <c r="G51" i="1"/>
  <c r="L50" i="1"/>
  <c r="G50" i="1"/>
  <c r="M50" i="1" s="1"/>
  <c r="L49" i="1"/>
  <c r="G49" i="1"/>
  <c r="L48" i="1"/>
  <c r="G48" i="1"/>
  <c r="M48" i="1" s="1"/>
  <c r="L47" i="1"/>
  <c r="G47" i="1"/>
  <c r="K46" i="1"/>
  <c r="J46" i="1"/>
  <c r="I46" i="1"/>
  <c r="F46" i="1"/>
  <c r="E46" i="1"/>
  <c r="D46" i="1"/>
  <c r="C46" i="1"/>
  <c r="L45" i="1"/>
  <c r="G45" i="1"/>
  <c r="L44" i="1"/>
  <c r="G44" i="1"/>
  <c r="M44" i="1" s="1"/>
  <c r="L43" i="1"/>
  <c r="G43" i="1"/>
  <c r="L42" i="1"/>
  <c r="G42" i="1"/>
  <c r="M42" i="1" s="1"/>
  <c r="L41" i="1"/>
  <c r="G41" i="1"/>
  <c r="L40" i="1"/>
  <c r="G40" i="1"/>
  <c r="M40" i="1" s="1"/>
  <c r="L39" i="1"/>
  <c r="N39" i="1" s="1"/>
  <c r="G39" i="1"/>
  <c r="L38" i="1"/>
  <c r="G38" i="1"/>
  <c r="M38" i="1" s="1"/>
  <c r="L37" i="1"/>
  <c r="G37" i="1"/>
  <c r="K36" i="1"/>
  <c r="J36" i="1"/>
  <c r="I36" i="1"/>
  <c r="H36" i="1"/>
  <c r="F36" i="1"/>
  <c r="E36" i="1"/>
  <c r="D36" i="1"/>
  <c r="C36" i="1"/>
  <c r="L35" i="1"/>
  <c r="G35" i="1"/>
  <c r="L34" i="1"/>
  <c r="G34" i="1"/>
  <c r="L33" i="1"/>
  <c r="G33" i="1"/>
  <c r="L32" i="1"/>
  <c r="G32" i="1"/>
  <c r="K31" i="1"/>
  <c r="J31" i="1"/>
  <c r="I31" i="1"/>
  <c r="H31" i="1"/>
  <c r="F31" i="1"/>
  <c r="E31" i="1"/>
  <c r="D31" i="1"/>
  <c r="C31" i="1"/>
  <c r="L30" i="1"/>
  <c r="G30" i="1"/>
  <c r="L29" i="1"/>
  <c r="G29" i="1"/>
  <c r="L28" i="1"/>
  <c r="G28" i="1"/>
  <c r="L27" i="1"/>
  <c r="G27" i="1"/>
  <c r="K26" i="1"/>
  <c r="J26" i="1"/>
  <c r="I26" i="1"/>
  <c r="H26" i="1"/>
  <c r="F26" i="1"/>
  <c r="E26" i="1"/>
  <c r="D26" i="1"/>
  <c r="C26" i="1"/>
  <c r="L25" i="1"/>
  <c r="G25" i="1"/>
  <c r="L24" i="1"/>
  <c r="G24" i="1"/>
  <c r="L23" i="1"/>
  <c r="G23" i="1"/>
  <c r="K22" i="1"/>
  <c r="J22" i="1"/>
  <c r="I22" i="1"/>
  <c r="H22" i="1"/>
  <c r="F22" i="1"/>
  <c r="E22" i="1"/>
  <c r="D22" i="1"/>
  <c r="C22" i="1"/>
  <c r="L21" i="1"/>
  <c r="G21" i="1"/>
  <c r="L20" i="1"/>
  <c r="G20" i="1"/>
  <c r="M20" i="1" s="1"/>
  <c r="L19" i="1"/>
  <c r="G19" i="1"/>
  <c r="L18" i="1"/>
  <c r="G18" i="1"/>
  <c r="L17" i="1"/>
  <c r="G17" i="1"/>
  <c r="K16" i="1"/>
  <c r="J16" i="1"/>
  <c r="H16" i="1"/>
  <c r="F16" i="1"/>
  <c r="E16" i="1"/>
  <c r="D16" i="1"/>
  <c r="C16" i="1"/>
  <c r="N185" i="1" l="1"/>
  <c r="M197" i="1"/>
  <c r="N25" i="1"/>
  <c r="N35" i="1"/>
  <c r="G64" i="1"/>
  <c r="N81" i="1"/>
  <c r="N191" i="1"/>
  <c r="N52" i="1"/>
  <c r="N181" i="1"/>
  <c r="M205" i="1"/>
  <c r="N30" i="1"/>
  <c r="N40" i="1"/>
  <c r="N50" i="1"/>
  <c r="N129" i="1"/>
  <c r="N159" i="1"/>
  <c r="N21" i="1"/>
  <c r="N27" i="1"/>
  <c r="N32" i="1"/>
  <c r="N37" i="1"/>
  <c r="N45" i="1"/>
  <c r="G46" i="1"/>
  <c r="M102" i="1"/>
  <c r="M101" i="1" s="1"/>
  <c r="M137" i="1"/>
  <c r="N145" i="1"/>
  <c r="M149" i="1"/>
  <c r="M152" i="1"/>
  <c r="M183" i="1"/>
  <c r="M187" i="1"/>
  <c r="N224" i="1"/>
  <c r="M238" i="1"/>
  <c r="N49" i="1"/>
  <c r="N18" i="1"/>
  <c r="L22" i="1"/>
  <c r="N28" i="1"/>
  <c r="N42" i="1"/>
  <c r="M51" i="1"/>
  <c r="M107" i="1"/>
  <c r="N117" i="1"/>
  <c r="N123" i="1"/>
  <c r="M139" i="1"/>
  <c r="N142" i="1"/>
  <c r="M193" i="1"/>
  <c r="G31" i="1"/>
  <c r="M19" i="1"/>
  <c r="M24" i="1"/>
  <c r="N29" i="1"/>
  <c r="M34" i="1"/>
  <c r="M43" i="1"/>
  <c r="M124" i="1"/>
  <c r="M127" i="1"/>
  <c r="M143" i="1"/>
  <c r="M147" i="1"/>
  <c r="N153" i="1"/>
  <c r="N169" i="1"/>
  <c r="N189" i="1"/>
  <c r="M208" i="1"/>
  <c r="M212" i="1"/>
  <c r="M230" i="1"/>
  <c r="M235" i="1"/>
  <c r="M233" i="1" s="1"/>
  <c r="J15" i="1"/>
  <c r="N19" i="1"/>
  <c r="F15" i="1"/>
  <c r="M27" i="1"/>
  <c r="M26" i="1" s="1"/>
  <c r="M39" i="1"/>
  <c r="L46" i="1"/>
  <c r="N46" i="1" s="1"/>
  <c r="M99" i="1"/>
  <c r="N105" i="1"/>
  <c r="M129" i="1"/>
  <c r="N135" i="1"/>
  <c r="M145" i="1"/>
  <c r="N148" i="1"/>
  <c r="N178" i="1"/>
  <c r="M191" i="1"/>
  <c r="L194" i="1"/>
  <c r="N194" i="1" s="1"/>
  <c r="I188" i="1"/>
  <c r="N202" i="1"/>
  <c r="N209" i="1"/>
  <c r="N213" i="1"/>
  <c r="G22" i="1"/>
  <c r="N24" i="1"/>
  <c r="N54" i="1"/>
  <c r="M87" i="1"/>
  <c r="M86" i="1" s="1"/>
  <c r="N118" i="1"/>
  <c r="N236" i="1"/>
  <c r="N20" i="1"/>
  <c r="N48" i="1"/>
  <c r="N87" i="1"/>
  <c r="N126" i="1"/>
  <c r="N149" i="1"/>
  <c r="N173" i="1"/>
  <c r="M185" i="1"/>
  <c r="M195" i="1"/>
  <c r="M203" i="1"/>
  <c r="N43" i="1"/>
  <c r="G60" i="1"/>
  <c r="L64" i="1"/>
  <c r="N64" i="1" s="1"/>
  <c r="N68" i="1"/>
  <c r="M73" i="1"/>
  <c r="M72" i="1" s="1"/>
  <c r="N97" i="1"/>
  <c r="M120" i="1"/>
  <c r="M119" i="1" s="1"/>
  <c r="G119" i="1"/>
  <c r="N140" i="1"/>
  <c r="N192" i="1"/>
  <c r="N228" i="1"/>
  <c r="N232" i="1"/>
  <c r="L233" i="1"/>
  <c r="M25" i="1"/>
  <c r="L31" i="1"/>
  <c r="N31" i="1" s="1"/>
  <c r="N56" i="1"/>
  <c r="N61" i="1"/>
  <c r="M65" i="1"/>
  <c r="N73" i="1"/>
  <c r="N93" i="1"/>
  <c r="M159" i="1"/>
  <c r="E15" i="1"/>
  <c r="N38" i="1"/>
  <c r="N44" i="1"/>
  <c r="M49" i="1"/>
  <c r="N65" i="1"/>
  <c r="N70" i="1"/>
  <c r="C15" i="1"/>
  <c r="G74" i="1"/>
  <c r="N74" i="1" s="1"/>
  <c r="G83" i="1"/>
  <c r="N110" i="1"/>
  <c r="N141" i="1"/>
  <c r="M153" i="1"/>
  <c r="N167" i="1"/>
  <c r="M177" i="1"/>
  <c r="N225" i="1"/>
  <c r="N234" i="1"/>
  <c r="M30" i="1"/>
  <c r="N34" i="1"/>
  <c r="M45" i="1"/>
  <c r="M52" i="1"/>
  <c r="N57" i="1"/>
  <c r="G69" i="1"/>
  <c r="G101" i="1"/>
  <c r="M110" i="1"/>
  <c r="M108" i="1" s="1"/>
  <c r="N134" i="1"/>
  <c r="M160" i="1"/>
  <c r="M181" i="1"/>
  <c r="N208" i="1"/>
  <c r="M217" i="1"/>
  <c r="M226" i="1"/>
  <c r="N210" i="1"/>
  <c r="N230" i="1"/>
  <c r="N238" i="1"/>
  <c r="L16" i="1"/>
  <c r="N16" i="1" s="1"/>
  <c r="H15" i="1"/>
  <c r="G36" i="1"/>
  <c r="N63" i="1"/>
  <c r="L83" i="1"/>
  <c r="N83" i="1" s="1"/>
  <c r="G104" i="1"/>
  <c r="L128" i="1"/>
  <c r="N200" i="1"/>
  <c r="M207" i="1"/>
  <c r="N223" i="1"/>
  <c r="M227" i="1"/>
  <c r="D15" i="1"/>
  <c r="M18" i="1"/>
  <c r="M21" i="1"/>
  <c r="M28" i="1"/>
  <c r="M32" i="1"/>
  <c r="G94" i="1"/>
  <c r="M112" i="1"/>
  <c r="M111" i="1" s="1"/>
  <c r="M122" i="1"/>
  <c r="M136" i="1"/>
  <c r="M128" i="1" s="1"/>
  <c r="M168" i="1"/>
  <c r="M174" i="1"/>
  <c r="M182" i="1"/>
  <c r="N207" i="1"/>
  <c r="M211" i="1"/>
  <c r="M216" i="1"/>
  <c r="M224" i="1"/>
  <c r="N227" i="1"/>
  <c r="N231" i="1"/>
  <c r="M23" i="1"/>
  <c r="N66" i="1"/>
  <c r="M66" i="1"/>
  <c r="M71" i="1"/>
  <c r="M69" i="1" s="1"/>
  <c r="N80" i="1"/>
  <c r="M80" i="1"/>
  <c r="M79" i="1" s="1"/>
  <c r="G115" i="1"/>
  <c r="N23" i="1"/>
  <c r="L88" i="1"/>
  <c r="N100" i="1"/>
  <c r="M100" i="1"/>
  <c r="G128" i="1"/>
  <c r="N128" i="1" s="1"/>
  <c r="M130" i="1"/>
  <c r="L138" i="1"/>
  <c r="N154" i="1"/>
  <c r="N195" i="1"/>
  <c r="G16" i="1"/>
  <c r="N33" i="1"/>
  <c r="M75" i="1"/>
  <c r="N78" i="1"/>
  <c r="M78" i="1"/>
  <c r="M77" i="1" s="1"/>
  <c r="N92" i="1"/>
  <c r="M92" i="1"/>
  <c r="M106" i="1"/>
  <c r="N160" i="1"/>
  <c r="N174" i="1"/>
  <c r="N182" i="1"/>
  <c r="M201" i="1"/>
  <c r="M209" i="1"/>
  <c r="L215" i="1"/>
  <c r="N217" i="1"/>
  <c r="N220" i="1"/>
  <c r="L53" i="1"/>
  <c r="N55" i="1"/>
  <c r="N58" i="1"/>
  <c r="M61" i="1"/>
  <c r="N75" i="1"/>
  <c r="G88" i="1"/>
  <c r="N89" i="1"/>
  <c r="M95" i="1"/>
  <c r="N98" i="1"/>
  <c r="M98" i="1"/>
  <c r="M114" i="1"/>
  <c r="M113" i="1" s="1"/>
  <c r="G121" i="1"/>
  <c r="L121" i="1"/>
  <c r="N121" i="1" s="1"/>
  <c r="N122" i="1"/>
  <c r="N144" i="1"/>
  <c r="N152" i="1"/>
  <c r="G156" i="1"/>
  <c r="M158" i="1"/>
  <c r="N166" i="1"/>
  <c r="G170" i="1"/>
  <c r="M172" i="1"/>
  <c r="N196" i="1"/>
  <c r="L199" i="1"/>
  <c r="N204" i="1"/>
  <c r="N212" i="1"/>
  <c r="L221" i="1"/>
  <c r="G233" i="1"/>
  <c r="N233" i="1" s="1"/>
  <c r="M17" i="1"/>
  <c r="L26" i="1"/>
  <c r="M29" i="1"/>
  <c r="M41" i="1"/>
  <c r="M56" i="1"/>
  <c r="G53" i="1"/>
  <c r="M67" i="1"/>
  <c r="N72" i="1"/>
  <c r="N76" i="1"/>
  <c r="M76" i="1"/>
  <c r="N84" i="1"/>
  <c r="M84" i="1"/>
  <c r="M83" i="1" s="1"/>
  <c r="N86" i="1"/>
  <c r="N90" i="1"/>
  <c r="M90" i="1"/>
  <c r="L101" i="1"/>
  <c r="N101" i="1" s="1"/>
  <c r="N102" i="1"/>
  <c r="L111" i="1"/>
  <c r="N111" i="1" s="1"/>
  <c r="N112" i="1"/>
  <c r="N136" i="1"/>
  <c r="M142" i="1"/>
  <c r="M150" i="1"/>
  <c r="N158" i="1"/>
  <c r="M164" i="1"/>
  <c r="N172" i="1"/>
  <c r="N180" i="1"/>
  <c r="N218" i="1"/>
  <c r="M229" i="1"/>
  <c r="N237" i="1"/>
  <c r="K15" i="1"/>
  <c r="M35" i="1"/>
  <c r="M85" i="1"/>
  <c r="L115" i="1"/>
  <c r="N116" i="1"/>
  <c r="N162" i="1"/>
  <c r="N176" i="1"/>
  <c r="M33" i="1"/>
  <c r="N47" i="1"/>
  <c r="N85" i="1"/>
  <c r="N106" i="1"/>
  <c r="N124" i="1"/>
  <c r="N190" i="1"/>
  <c r="N203" i="1"/>
  <c r="N211" i="1"/>
  <c r="L60" i="1"/>
  <c r="G77" i="1"/>
  <c r="N77" i="1" s="1"/>
  <c r="L94" i="1"/>
  <c r="L104" i="1"/>
  <c r="L113" i="1"/>
  <c r="N113" i="1" s="1"/>
  <c r="N114" i="1"/>
  <c r="N17" i="1"/>
  <c r="G26" i="1"/>
  <c r="L36" i="1"/>
  <c r="N41" i="1"/>
  <c r="N62" i="1"/>
  <c r="M62" i="1"/>
  <c r="N96" i="1"/>
  <c r="M96" i="1"/>
  <c r="L119" i="1"/>
  <c r="N120" i="1"/>
  <c r="M134" i="1"/>
  <c r="G163" i="1"/>
  <c r="L163" i="1"/>
  <c r="N163" i="1" s="1"/>
  <c r="N164" i="1"/>
  <c r="M47" i="1"/>
  <c r="M46" i="1" s="1"/>
  <c r="M57" i="1"/>
  <c r="M91" i="1"/>
  <c r="M118" i="1"/>
  <c r="M115" i="1" s="1"/>
  <c r="N132" i="1"/>
  <c r="N184" i="1"/>
  <c r="M190" i="1"/>
  <c r="G188" i="1"/>
  <c r="M225" i="1"/>
  <c r="L69" i="1"/>
  <c r="N69" i="1" s="1"/>
  <c r="N146" i="1"/>
  <c r="N168" i="1"/>
  <c r="N198" i="1"/>
  <c r="N206" i="1"/>
  <c r="N214" i="1"/>
  <c r="N130" i="1"/>
  <c r="M37" i="1"/>
  <c r="N82" i="1"/>
  <c r="M82" i="1"/>
  <c r="M81" i="1" s="1"/>
  <c r="M126" i="1"/>
  <c r="G138" i="1"/>
  <c r="M140" i="1"/>
  <c r="M148" i="1"/>
  <c r="L156" i="1"/>
  <c r="L170" i="1"/>
  <c r="N186" i="1"/>
  <c r="M192" i="1"/>
  <c r="G199" i="1"/>
  <c r="G215" i="1"/>
  <c r="G221" i="1"/>
  <c r="I215" i="1"/>
  <c r="I15" i="1" s="1"/>
  <c r="M222" i="1"/>
  <c r="N36" i="1" l="1"/>
  <c r="N221" i="1"/>
  <c r="N88" i="1"/>
  <c r="M22" i="1"/>
  <c r="M36" i="1"/>
  <c r="N115" i="1"/>
  <c r="N22" i="1"/>
  <c r="M215" i="1"/>
  <c r="M163" i="1"/>
  <c r="N60" i="1"/>
  <c r="N119" i="1"/>
  <c r="M53" i="1"/>
  <c r="M104" i="1"/>
  <c r="M88" i="1"/>
  <c r="M156" i="1"/>
  <c r="M221" i="1"/>
  <c r="M138" i="1"/>
  <c r="M64" i="1"/>
  <c r="G15" i="1"/>
  <c r="N188" i="1"/>
  <c r="L15" i="1"/>
  <c r="M194" i="1"/>
  <c r="M188" i="1" s="1"/>
  <c r="N104" i="1"/>
  <c r="M170" i="1"/>
  <c r="L188" i="1"/>
  <c r="M121" i="1"/>
  <c r="N94" i="1"/>
  <c r="M16" i="1"/>
  <c r="M60" i="1"/>
  <c r="M199" i="1"/>
  <c r="M31" i="1"/>
  <c r="M74" i="1"/>
  <c r="N53" i="1"/>
  <c r="N156" i="1"/>
  <c r="M94" i="1"/>
  <c r="N26" i="1"/>
  <c r="N170" i="1"/>
  <c r="N199" i="1"/>
  <c r="P16" i="1"/>
  <c r="Q16" i="1" s="1"/>
  <c r="N215" i="1"/>
  <c r="N138" i="1"/>
  <c r="N15" i="1" l="1"/>
  <c r="M15" i="1"/>
</calcChain>
</file>

<file path=xl/sharedStrings.xml><?xml version="1.0" encoding="utf-8"?>
<sst xmlns="http://schemas.openxmlformats.org/spreadsheetml/2006/main" count="455" uniqueCount="258">
  <si>
    <t>PEMERINTAH KABUPATEN LUWU TIMUR</t>
  </si>
  <si>
    <t xml:space="preserve">Rekapitulasi Realisasi Belanja Daerah Menurut Urusan Pemerintahan Daerah, </t>
  </si>
  <si>
    <t xml:space="preserve">Organisasi, Program, Kegiatan, dan Sub Kegiatan </t>
  </si>
  <si>
    <t>Tahun Anggaran 2023</t>
  </si>
  <si>
    <t>DINAS KOMUNIKASI INFORMATIKA STATISTIK DAN PERSANDIAN</t>
  </si>
  <si>
    <t>Uraian</t>
  </si>
  <si>
    <t>Anggaran</t>
  </si>
  <si>
    <t>Realisasi</t>
  </si>
  <si>
    <t>Selisih</t>
  </si>
  <si>
    <t>%</t>
  </si>
  <si>
    <t>Jenis Belanja</t>
  </si>
  <si>
    <t>Jumlah</t>
  </si>
  <si>
    <t>Pegawai</t>
  </si>
  <si>
    <t>Barang Jasa</t>
  </si>
  <si>
    <t>Modal</t>
  </si>
  <si>
    <t>Lainnya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</si>
  <si>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</si>
  <si>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</si>
  <si>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</si>
  <si>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</si>
  <si>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</si>
  <si>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</si>
  <si>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</si>
  <si>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</si>
  <si>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</si>
  <si>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</si>
  <si>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</si>
  <si>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</si>
  <si>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</si>
  <si>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Belanja</t>
  </si>
  <si>
    <t>Penyusunan Dokumen Perencanaan Perangkat Daerah</t>
  </si>
  <si>
    <t>5.1.01.03.07.0001</t>
  </si>
  <si>
    <t>Belanja Honoraium Penanggungjawaban Pengelola Keuangan</t>
  </si>
  <si>
    <t>5.1.02.01.01.0024</t>
  </si>
  <si>
    <t>Belanja Alat/Bahan untuk Kegiatan Kantor - Alat Tulis Kantor</t>
  </si>
  <si>
    <t>5.1.02.01.01.0025</t>
  </si>
  <si>
    <t>Belanja Alat/Bahan untuk Kegiatan Kantor - Kertas dan Cover</t>
  </si>
  <si>
    <t>5.1.02.01.01.0026</t>
  </si>
  <si>
    <t>Belanja Alat/Bahan untuk Kegiatan Kantor - Bahan Cetak</t>
  </si>
  <si>
    <t>5.1.02.04.01.0001</t>
  </si>
  <si>
    <t>Belanja Perjalanan Dinas Biasa</t>
  </si>
  <si>
    <t>Koordinasi dan Penyusunan Dokumen RKA SKPD</t>
  </si>
  <si>
    <t>Koordinasi dan Penyusunan DPA-SKPD</t>
  </si>
  <si>
    <t>5.1.2.01.01.0029</t>
  </si>
  <si>
    <t>Belanja Alat/Bahan untuk Kegiatan Kantor-Bahan Komputer</t>
  </si>
  <si>
    <t>Evaluasi Kinerja Perangkat Daerah</t>
  </si>
  <si>
    <t>5.1.02.01.01.0052</t>
  </si>
  <si>
    <t>Belanja Makanan dan Minuman Rapat</t>
  </si>
  <si>
    <t>Penyediaan Gaji dan Tunjangan ASN</t>
  </si>
  <si>
    <r>
      <rPr>
        <sz val="7"/>
        <rFont val="Arial MT"/>
        <family val="2"/>
      </rPr>
      <t>5.1.1.01.01.0001</t>
    </r>
  </si>
  <si>
    <r>
      <rPr>
        <sz val="7"/>
        <rFont val="Arial MT"/>
        <family val="2"/>
      </rPr>
      <t>Belanja Gaji Pokok PNS</t>
    </r>
  </si>
  <si>
    <r>
      <rPr>
        <sz val="7"/>
        <rFont val="Arial MT"/>
        <family val="2"/>
      </rPr>
      <t>5.1.1.01.02.0001</t>
    </r>
  </si>
  <si>
    <t>Belanja Tunjangan Keluarga PNS</t>
  </si>
  <si>
    <r>
      <rPr>
        <sz val="7"/>
        <rFont val="Arial MT"/>
        <family val="2"/>
      </rPr>
      <t>5.1.1.01.03.0001</t>
    </r>
  </si>
  <si>
    <r>
      <rPr>
        <sz val="7"/>
        <rFont val="Arial MT"/>
        <family val="2"/>
      </rPr>
      <t>Belanja Tunjangan Jabatan PNS</t>
    </r>
  </si>
  <si>
    <r>
      <rPr>
        <sz val="7"/>
        <rFont val="Arial MT"/>
        <family val="2"/>
      </rPr>
      <t>5.1.1.01.04.0001</t>
    </r>
  </si>
  <si>
    <r>
      <rPr>
        <sz val="7"/>
        <rFont val="Arial MT"/>
        <family val="2"/>
      </rPr>
      <t>Belanja Tunjangan Fungsional PNS</t>
    </r>
  </si>
  <si>
    <r>
      <rPr>
        <sz val="7"/>
        <rFont val="Arial MT"/>
        <family val="2"/>
      </rPr>
      <t>5.1.1.01.05.0001</t>
    </r>
  </si>
  <si>
    <r>
      <rPr>
        <sz val="7"/>
        <rFont val="Arial MT"/>
        <family val="2"/>
      </rPr>
      <t>Belanja Tunjangan Fungsional Umum PNS</t>
    </r>
  </si>
  <si>
    <r>
      <rPr>
        <sz val="7"/>
        <rFont val="Arial MT"/>
        <family val="2"/>
      </rPr>
      <t>5.1.1.01.06.0001</t>
    </r>
  </si>
  <si>
    <r>
      <rPr>
        <sz val="7"/>
        <rFont val="Arial MT"/>
        <family val="2"/>
      </rPr>
      <t>Belanja Tunjangan Beras PNS</t>
    </r>
  </si>
  <si>
    <t>5.1.1.01.07.0001</t>
  </si>
  <si>
    <r>
      <rPr>
        <sz val="7"/>
        <rFont val="Arial MT"/>
        <family val="2"/>
      </rPr>
      <t>Belanja Tunjangan PPh/Tunjangan Khusus PNS</t>
    </r>
  </si>
  <si>
    <t>5.1.1.02.01.0001</t>
  </si>
  <si>
    <r>
      <rPr>
        <sz val="7"/>
        <rFont val="Arial MT"/>
        <family val="2"/>
      </rPr>
      <t>Belanja Pembulatan Gaji PNS</t>
    </r>
  </si>
  <si>
    <t>5.1.1.01.01.0008</t>
  </si>
  <si>
    <r>
      <rPr>
        <sz val="7"/>
        <rFont val="Arial MT"/>
        <family val="2"/>
      </rPr>
      <t>Tambahan Penghasilan Berdasarkan Beban Kerja PNS</t>
    </r>
  </si>
  <si>
    <t>Koordinasi dan Penyusunan Laporan  Keuangan/Semesteran SKPD</t>
  </si>
  <si>
    <r>
      <rPr>
        <sz val="7"/>
        <rFont val="Arial MT"/>
        <family val="2"/>
      </rPr>
      <t>5.1.1.03.07.0001</t>
    </r>
  </si>
  <si>
    <r>
      <rPr>
        <sz val="7"/>
        <rFont val="Arial MT"/>
        <family val="2"/>
      </rPr>
      <t>Belanja Honorarium Penaggungjawaban Pengelola Keuangan</t>
    </r>
  </si>
  <si>
    <r>
      <rPr>
        <sz val="7"/>
        <rFont val="Arial MT"/>
        <family val="2"/>
      </rPr>
      <t>5.1.2.01.01.0024</t>
    </r>
  </si>
  <si>
    <r>
      <rPr>
        <sz val="7"/>
        <rFont val="Arial MT"/>
        <family val="2"/>
      </rPr>
      <t>Belanja Alat/Bahan untuk Kegiatan Kantor- Alat Tulis Kantor</t>
    </r>
  </si>
  <si>
    <t>5.1.2.01.01.0025</t>
  </si>
  <si>
    <t>Belanja Alat/Bahan untuk Kegiatan Kantor- kertas dan cover</t>
  </si>
  <si>
    <r>
      <rPr>
        <sz val="7"/>
        <rFont val="Arial MT"/>
        <family val="2"/>
      </rPr>
      <t>5.1.2.01.01.0026</t>
    </r>
  </si>
  <si>
    <r>
      <rPr>
        <sz val="7"/>
        <rFont val="Arial MT"/>
        <family val="2"/>
      </rPr>
      <t>Belanja Alat/Bahan untuk Kegiatan Kantor- Bahan Cetak</t>
    </r>
  </si>
  <si>
    <t>5.1.2.04.01.0029</t>
  </si>
  <si>
    <r>
      <rPr>
        <sz val="7"/>
        <rFont val="Arial MT"/>
        <family val="2"/>
      </rPr>
      <t>5.1.2.04.01.0001</t>
    </r>
  </si>
  <si>
    <r>
      <rPr>
        <sz val="7"/>
        <rFont val="Arial MT"/>
        <family val="2"/>
      </rPr>
      <t>Belanja Perjalanan Dinas Biasa</t>
    </r>
  </si>
  <si>
    <t>Penyusunan Perencanaan Kebutuhan Barang Milik Daerah SKPD</t>
  </si>
  <si>
    <t>5.1.1.03.07.0002</t>
  </si>
  <si>
    <t>Belanja Honorarium Pengadaan Barang/Jasa</t>
  </si>
  <si>
    <t>5.1.1.03.08.0002</t>
  </si>
  <si>
    <t>Belanja Jasa Pengelolaan BMD yang Tidak Menghasilkan Pendapatan</t>
  </si>
  <si>
    <t>5.1.2.01.01.0024</t>
  </si>
  <si>
    <t>Belanja Alat/Bahan untuk Kegiatan Kantor-Alat Tulis Kantor</t>
  </si>
  <si>
    <t>Belanja Alat/Bahan untuk Kegiatan Kantor- Kertas dan Cover</t>
  </si>
  <si>
    <t>5.1.2.01.01.0026</t>
  </si>
  <si>
    <t>Belanja Alat/Bahan untuk Kegiatan Kantor- Bahan Cetak</t>
  </si>
  <si>
    <t>Penetapan Wajib Retribusi</t>
  </si>
  <si>
    <r>
      <rPr>
        <sz val="7"/>
        <rFont val="Arial MT"/>
        <family val="2"/>
      </rPr>
      <t>Belanja Honorarium Penanggungjawaban Pengelola Keuangan</t>
    </r>
  </si>
  <si>
    <r>
      <rPr>
        <sz val="7"/>
        <rFont val="Arial MT"/>
        <family val="2"/>
      </rPr>
      <t>5.1.2.02.01.0064</t>
    </r>
  </si>
  <si>
    <r>
      <rPr>
        <sz val="7"/>
        <rFont val="Arial MT"/>
        <family val="2"/>
      </rPr>
      <t>Belanja Paket/Pengiriman</t>
    </r>
  </si>
  <si>
    <t>Pendataan dan Pengolahan Administrasi Kepegawaian</t>
  </si>
  <si>
    <t>Bimbingan Teknis Implementasi Peraturan Perundang-Undangan</t>
  </si>
  <si>
    <t>5.1.2.02.12.0003</t>
  </si>
  <si>
    <t>Belanja Bimbingan Teknis</t>
  </si>
  <si>
    <t>5.1.2.04.01.0001</t>
  </si>
  <si>
    <t xml:space="preserve"> Penyediaan Komponen Instalasi Listrik/Penerangan Bangunan Kantor</t>
  </si>
  <si>
    <t>5.1.02.01.01.031</t>
  </si>
  <si>
    <t>Belanja Alat/Bahan Untuk Kegiatan Kantor-Alat Listrik</t>
  </si>
  <si>
    <t>Penyediaan Bahan Logistik Kantor</t>
  </si>
  <si>
    <r>
      <rPr>
        <sz val="7"/>
        <rFont val="Arial MT"/>
        <family val="2"/>
      </rPr>
      <t>5.1.2.01.01.0004</t>
    </r>
  </si>
  <si>
    <r>
      <rPr>
        <sz val="7"/>
        <rFont val="Arial MT"/>
        <family val="2"/>
      </rPr>
      <t>Belanja Bahan-Bahan Bakar dan Pelumas</t>
    </r>
  </si>
  <si>
    <r>
      <rPr>
        <sz val="7"/>
        <rFont val="Arial MT"/>
        <family val="2"/>
      </rPr>
      <t>5.1.2.01.01.0012</t>
    </r>
  </si>
  <si>
    <r>
      <rPr>
        <sz val="7"/>
        <rFont val="Arial MT"/>
        <family val="2"/>
      </rPr>
      <t>Belanja Bahan-Bahan Lainnya</t>
    </r>
  </si>
  <si>
    <t>Penyediaan Barang Cetakan dan Penggandaan</t>
  </si>
  <si>
    <t>Belanja Alat/Bahan Untuk Kegiatan Kantor - Bahan Cetak</t>
  </si>
  <si>
    <t>Penyediaan Bahan Bacaan dan Peraturan Perundang-Undangan</t>
  </si>
  <si>
    <t>5.1.02.01.01.0062</t>
  </si>
  <si>
    <t>Belanja Langganan Jurnal/Surat Kabar/Majalah</t>
  </si>
  <si>
    <t>Penyelenggaraan Rapat Koordinasi dan Konsultasi SKPD</t>
  </si>
  <si>
    <t>Fasilitasi Kunjungan Tamu</t>
  </si>
  <si>
    <r>
      <rPr>
        <sz val="7"/>
        <rFont val="Arial MT"/>
        <family val="2"/>
      </rPr>
      <t>5.1.2.01.01.0052</t>
    </r>
  </si>
  <si>
    <r>
      <rPr>
        <sz val="7"/>
        <rFont val="Arial MT"/>
        <family val="2"/>
      </rPr>
      <t>Belanja Makanan dan Minuman Rapat</t>
    </r>
  </si>
  <si>
    <r>
      <rPr>
        <sz val="7"/>
        <rFont val="Arial MT"/>
        <family val="2"/>
      </rPr>
      <t>5.1.2.01.01.0053</t>
    </r>
  </si>
  <si>
    <r>
      <rPr>
        <sz val="7"/>
        <rFont val="Arial MT"/>
        <family val="2"/>
      </rPr>
      <t>Belanja Makanan dan Minuman Jamuan Tamu</t>
    </r>
  </si>
  <si>
    <t>Pengadaan Kendaraan Perorangan Dinas atau Kendaraan Dinas Jabatan</t>
  </si>
  <si>
    <t>5.2.2.02.01.0001</t>
  </si>
  <si>
    <t>Belanja Modal Kendaraan Dinas Bermotor Perorangan</t>
  </si>
  <si>
    <t>Pengadaan Mebel</t>
  </si>
  <si>
    <t>5.2.2.05.02.0001</t>
  </si>
  <si>
    <t>Belanja Modal Mebel</t>
  </si>
  <si>
    <t>5.2.2.05.03.0001</t>
  </si>
  <si>
    <t>Belanja Modal Meja Kerja Pejabat</t>
  </si>
  <si>
    <t>5.2.2.05.03.0003</t>
  </si>
  <si>
    <t>Belanja Modal Kursi Kerja Pejabat</t>
  </si>
  <si>
    <t>5.2.2.05.03.0006</t>
  </si>
  <si>
    <t>Belanja Modal Kursi Tamu di Ruangan Pejabat</t>
  </si>
  <si>
    <t>5.2.2.05.03.0007</t>
  </si>
  <si>
    <t>Belanja Modal Lemari dan Arsip Pejabat</t>
  </si>
  <si>
    <t>Pengadaan Peralatan dan Mesin Lainnya</t>
  </si>
  <si>
    <t>5.2.2.05.01.0001</t>
  </si>
  <si>
    <t>Belanja Modal Mesin Ketik</t>
  </si>
  <si>
    <t>5.2.2.05.01.0003</t>
  </si>
  <si>
    <t>Belanja Modal Alat Reproduksi (Penggandaan)</t>
  </si>
  <si>
    <t>5.2.2.05.01.0005</t>
  </si>
  <si>
    <t>Belanja Modal Alat Kantor Lainnya</t>
  </si>
  <si>
    <t>5.2.2.06.01.0001</t>
  </si>
  <si>
    <t>Belanja Modal Peralatan Studio Audio</t>
  </si>
  <si>
    <t>5.2.2.06.01.0002</t>
  </si>
  <si>
    <t>Belanja Modal Peralatan Studio Video dan Film</t>
  </si>
  <si>
    <t>5.2.2.06.01.0003</t>
  </si>
  <si>
    <t>Belanja Modal Komputer Unit Lainnya</t>
  </si>
  <si>
    <t xml:space="preserve"> Pengadaan sarana dan prasarana Gedung kantor atau Bangunan Lainnya</t>
  </si>
  <si>
    <t>5.2.2.05.02.0004</t>
  </si>
  <si>
    <t>Belanja Modal Alat Pendingin</t>
  </si>
  <si>
    <t>Penyediaan Jasa Surat Menyurat</t>
  </si>
  <si>
    <t>5.1.2.02.01.0064</t>
  </si>
  <si>
    <t>Belanja Paket/Pengiriman</t>
  </si>
  <si>
    <t>Penyediaan Jasa Komunikasi, Sumber Daya Air dan Listrik</t>
  </si>
  <si>
    <t>5.1.02.02.01.0060</t>
  </si>
  <si>
    <t>Belanja Tagihan Air</t>
  </si>
  <si>
    <t>5.1.02.02.01.0061</t>
  </si>
  <si>
    <t>Belanja Tagihan Listrik</t>
  </si>
  <si>
    <t>Penyediaan Jasa Pelayanan Umum Kantor</t>
  </si>
  <si>
    <t>5.1.02.02.01.0028</t>
  </si>
  <si>
    <t>Belanja Jasa Tenaga Pelayanan Umum</t>
  </si>
  <si>
    <t xml:space="preserve"> Penyediaan Jasa Pemeliharaan, Biaya Pemeliharaan, dan Pajak Kendaraan Perorangan Dinas atau Kendaraan Dinas Jabatan</t>
  </si>
  <si>
    <r>
      <rPr>
        <sz val="7"/>
        <rFont val="Arial MT"/>
        <family val="2"/>
      </rPr>
      <t>5.1.2.03.02.0035</t>
    </r>
  </si>
  <si>
    <r>
      <rPr>
        <sz val="7"/>
        <rFont val="Arial MT"/>
        <family val="2"/>
      </rPr>
      <t>Belanja Pemeliharaan Alat Angkutan-Alat Angkutan Darat Bermotor-Kendaraan Dinas Bermotor Perorangan</t>
    </r>
  </si>
  <si>
    <t>Pemeliharaan Peralatan dan Mesin Lainnya</t>
  </si>
  <si>
    <r>
      <rPr>
        <sz val="7"/>
        <rFont val="Arial MT"/>
        <family val="2"/>
      </rPr>
      <t>5.1.2.03.02.0117</t>
    </r>
  </si>
  <si>
    <r>
      <rPr>
        <sz val="7"/>
        <rFont val="Arial MT"/>
        <family val="2"/>
      </rPr>
      <t>Belanja Pemeliharaan Alat Kantor dan Rumah Tangga-Alat Kantor-Alat Kantor Lainnya</t>
    </r>
  </si>
  <si>
    <t>5.1.2.03.02.0404</t>
  </si>
  <si>
    <t>Belanja Pemeliharaan Komputer-Komputer Unit-Komputer Jaringan</t>
  </si>
  <si>
    <r>
      <rPr>
        <sz val="7"/>
        <rFont val="Arial MT"/>
        <family val="2"/>
      </rPr>
      <t>5.1.2.03.02.0405</t>
    </r>
  </si>
  <si>
    <r>
      <rPr>
        <sz val="7"/>
        <rFont val="Arial MT"/>
        <family val="2"/>
      </rPr>
      <t>Belanja Pemeliharaan Komputer-Komputer Unit-Personal Computer</t>
    </r>
  </si>
  <si>
    <t>Pemeliharaan/Rehabilitasi Gedung Kantor dan Bangunan Lainnya</t>
  </si>
  <si>
    <r>
      <rPr>
        <sz val="7"/>
        <rFont val="Arial MT"/>
        <family val="2"/>
      </rPr>
      <t>5.1.2.03.03.0001</t>
    </r>
  </si>
  <si>
    <r>
      <rPr>
        <sz val="7"/>
        <rFont val="Arial MT"/>
        <family val="2"/>
      </rPr>
      <t>Belanja Pemeliharaan Bangunan Gedung- Bangunan Gedung Tempat Kerja- Bangunan Gedung Kantor</t>
    </r>
  </si>
  <si>
    <t xml:space="preserve"> Pengelolaan Media Komunikasi Publik</t>
  </si>
  <si>
    <t>Belanja Alat/Bahan untuk Kegiatan Kantor- Kertas dan cover</t>
  </si>
  <si>
    <r>
      <rPr>
        <sz val="7"/>
        <rFont val="Arial MT"/>
        <family val="2"/>
      </rPr>
      <t>5.1.2.01.01.0029</t>
    </r>
  </si>
  <si>
    <r>
      <rPr>
        <sz val="7"/>
        <rFont val="Arial MT"/>
        <family val="2"/>
      </rPr>
      <t>Belanja Alat/Bahan untuk Kegiatan Kantor- Bahan Komputer</t>
    </r>
  </si>
  <si>
    <t>5.1.2.02.01.0026</t>
  </si>
  <si>
    <t>Belanja Jasa Tenaga Tenaga Administrasi</t>
  </si>
  <si>
    <t>5.1.2.02.01.0039</t>
  </si>
  <si>
    <t>Belanja Jasa Tenaga Tenaga informasi dan teknologi</t>
  </si>
  <si>
    <t>Pelayanan Informasi Publik</t>
  </si>
  <si>
    <t>5.1.2.01.01.0052</t>
  </si>
  <si>
    <t>5.1.2.02.01.0003</t>
  </si>
  <si>
    <t>Honorarium narasumber atau pembahas, moderator,pembawa acaradan panitia</t>
  </si>
  <si>
    <t>5.1.2.02.05.0043</t>
  </si>
  <si>
    <t>Belanja sewa hotel</t>
  </si>
  <si>
    <t>Layanan Hubungan Media</t>
  </si>
  <si>
    <t>Belanja Bahan-Bahan Bakar dan Pelumas</t>
  </si>
  <si>
    <t>5.1.2.01.01.0018</t>
  </si>
  <si>
    <t>Belanja suku cadang-suku cadang alat studio dan komunikasi</t>
  </si>
  <si>
    <t>Belanja Alat/Bahan untuk Kegiatan Kantor- Alat Tulis Kantor</t>
  </si>
  <si>
    <t>Belanja Alat/Bahan untuk Kegiatan Kantor- Bahan Komputer</t>
  </si>
  <si>
    <t>Belanja Jasa Tenaga Administrasi</t>
  </si>
  <si>
    <t>5.1.2.02.01.0027</t>
  </si>
  <si>
    <t>Belanja Jasa Tenaga Operator Komputer</t>
  </si>
  <si>
    <t>Belanja Jasa Tenaga Informasi dan Teknologi</t>
  </si>
  <si>
    <t>5.1.2.02.01.0055</t>
  </si>
  <si>
    <t>Belanja Jasa Iklan/Reklame, Film, dan Pemotretan</t>
  </si>
  <si>
    <t>5.1.2.02.01.0062</t>
  </si>
  <si>
    <t>5.1.2.02.04.0036</t>
  </si>
  <si>
    <t>Belanja Sewa Kendaraan Bermotor Penumpang</t>
  </si>
  <si>
    <t>5.1.2.02.04.0058</t>
  </si>
  <si>
    <t>Belanja sewa alat angkutan bermotor udara lainnya</t>
  </si>
  <si>
    <t>5.1.2.03.02.0043</t>
  </si>
  <si>
    <t>Belanja Pemeliharaan Alat Angkutan-Alat Angkutan Darat Bermotor-Kendaraan Dinas Bermotor Perorangan</t>
  </si>
  <si>
    <t>Penguatan Kapasitas Sumber Daya Komunikasi Publik</t>
  </si>
  <si>
    <t>Penatalaksanaan dan pengawasan Nama Domain dan Sub Domain dalam Penyelenggaraan Pemrintahan Daerah Kabupaten/Kota</t>
  </si>
  <si>
    <t>5.1.2.02.01.0063</t>
  </si>
  <si>
    <t>Belanja Kawat/Faksimili/Internet/TV Berlangganan</t>
  </si>
  <si>
    <t>Penyelenggaraan Sistem Jaringan Intra Pemerintah Daerah</t>
  </si>
  <si>
    <r>
      <rPr>
        <sz val="7"/>
        <rFont val="Arial MT"/>
        <family val="2"/>
      </rPr>
      <t>5.1.2.01.01.0018</t>
    </r>
  </si>
  <si>
    <t>Belanja Suku Cadang- Suku Cadang Alat Studio dan Komunikasi</t>
  </si>
  <si>
    <t>5.1.2.01.01.0020</t>
  </si>
  <si>
    <t>Belanja suku cadang-suku cadang - alat bengkel</t>
  </si>
  <si>
    <t>5.1.2.01.01.0031</t>
  </si>
  <si>
    <t>Belanja Alat/Bahan untuk Kegiatan Kantor- Alat Listrik</t>
  </si>
  <si>
    <t>Belanja Kawat/Faksimili/Internet/T Berlangganan</t>
  </si>
  <si>
    <t>5.1.2.03.02.0410</t>
  </si>
  <si>
    <t>Belanja Pemeliharaan Komputer-Peralatan Komputer-Peralatan Jaringan</t>
  </si>
  <si>
    <t>5.2.2.05.02.0002</t>
  </si>
  <si>
    <t>Belanja Modal Alat Rumah tangga lainnya ( Home Use)</t>
  </si>
  <si>
    <t>Belanja Modal Alat Peralatan  Studio video dan film</t>
  </si>
  <si>
    <t>5.2.2.10.02.0004</t>
  </si>
  <si>
    <t>Belanja Modal  Peralatan Jaringan</t>
  </si>
  <si>
    <t>5.2.2.14.01.0002</t>
  </si>
  <si>
    <t>Belanja Modal Peralatan Elelktrik</t>
  </si>
  <si>
    <t>5.2.2.04.03.0005</t>
  </si>
  <si>
    <t>Belanja Modal Jaringan Telpon Lainnya</t>
  </si>
  <si>
    <t xml:space="preserve"> Pengembangan Aplikasi dan Proses Bisnis Pemerintahan Berbasis Elektronik</t>
  </si>
  <si>
    <t>5.1.2.02.01.0046</t>
  </si>
  <si>
    <t>Belanja Jasa Konversi Aplikasi/Sistem Informasi</t>
  </si>
  <si>
    <t>Belanja pemeliharaan komputer-komputer unit-komputer jaringan</t>
  </si>
  <si>
    <t>Belanja Modal Server</t>
  </si>
  <si>
    <t xml:space="preserve"> Pengembangan dan Pengelolaan Ekosistem Kabupaten/Kota Cerdas dan Kota Cerdas</t>
  </si>
  <si>
    <t>Honorarium Narasumber atau pembahas, moderator, pembawa acara dan panitia</t>
  </si>
  <si>
    <t>5.1.2.02.01.0029</t>
  </si>
  <si>
    <t>Belanja jasa tenaga ahli</t>
  </si>
  <si>
    <t>Belanja sewa kendaraan bermotor penumpang</t>
  </si>
  <si>
    <t>5.1.2.02.01.0058</t>
  </si>
  <si>
    <t>5.1.2.02.05.0009</t>
  </si>
  <si>
    <t>Belanja Sewa Bangunan Gedung tepat pertemuan</t>
  </si>
  <si>
    <t>5.1.2.02.01.0043</t>
  </si>
  <si>
    <t>Koordinasi, Sinkronisasi Pengumpulan, Pengolahan, analisis dan diseminasi data statistik sektoral</t>
  </si>
  <si>
    <t>Membangun Metadata Statistik Sektoral</t>
  </si>
  <si>
    <t>5.1.2.01.01.0035</t>
  </si>
  <si>
    <t>Belanja alat bahan untuk kegiatan kantor-suvenir/cendera mata</t>
  </si>
  <si>
    <t>Belanja Jasa Tenaga Ahli</t>
  </si>
  <si>
    <t>Belanja Sewa Hotel</t>
  </si>
  <si>
    <t>Penyediaan Layanan Keamanan Informasi Pemerintah Daerah Kabupaten/Kota</t>
  </si>
  <si>
    <t>Malili, 31 Desember 2023</t>
  </si>
  <si>
    <t>Pengguna Anggaran</t>
  </si>
  <si>
    <t>PPK - SKPD</t>
  </si>
  <si>
    <t>Bendahara Pengeluaran</t>
  </si>
  <si>
    <t>Drs. H. HAMRIS DARWIS</t>
  </si>
  <si>
    <t>INDRAYATI, S.Hut</t>
  </si>
  <si>
    <t>ANDI PAMADENG LETTE</t>
  </si>
  <si>
    <t>NIP. 196411191990031008</t>
  </si>
  <si>
    <t>NIP. 198201022015032001</t>
  </si>
  <si>
    <t>NIP.198211162009011002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</si>
</sst>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1" formatCode="_-* #,##0_-;\-* #,##0_-;_-* &quot;-&quot;_-;_-@_-"/>
    <numFmt numFmtId="43" formatCode="_-* #,##0.00_-;\-* #,##0.00_-;_-* &quot;-&quot;??_-;_-@_-"/>
    <numFmt numFmtId="164" formatCode="#,##0.00_ ;\-#,##0.00\ "/>
    <numFmt numFmtId="165" formatCode="_(* #,##0.00_);_(* \(#,##0.00\);_(* &quot;-&quot;??_);_(@_)"/>
    <numFmt numFmtId="166" formatCode="_(* #,##0_);_(* \(#,##0\);_(* &quot;-&quot;??_);_(@_)"/>
    <numFmt numFmtId="167" formatCode="_(* #,##0_);_(* \(#,##0\);_(* &quot;-&quot;_);_(@_)"/>
  </numFmts>
  <fonts count="33">
    <font>
      <sz val="11"/>
      <color theme="1"/>
      <name val="Calibri"/>
      <family val="2"/>
      <scheme val="minor"/>
    </font>
    <font>
      <sz val="10"/>
      <color indexed="8"/>
      <name val="MS Sans Serif"/>
    </font>
    <font>
      <sz val="10"/>
      <name val="MS Sans Serif"/>
      <family val="2"/>
    </font>
    <font>
      <b/>
      <sz val="14.05"/>
      <name val="Arial Narrow"/>
      <family val="2"/>
    </font>
    <font>
      <b/>
      <sz val="12"/>
      <name val="Arial Narrow"/>
      <family val="2"/>
    </font>
    <font>
      <sz val="11"/>
      <color theme="1"/>
      <name val="Calibri"/>
      <family val="2"/>
      <scheme val="minor"/>
    </font>
    <font>
      <b/>
      <sz val="9.85"/>
      <name val="Arial Narrow"/>
      <family val="2"/>
    </font>
    <font>
      <b/>
      <sz val="8.0500000000000007"/>
      <name val="Arial Narrow"/>
      <family val="2"/>
      <charset val="1"/>
    </font>
    <font>
      <sz val="10"/>
      <name val="MS Sans Serif"/>
      <family val="2"/>
      <charset val="1"/>
    </font>
    <font>
      <sz val="8.5"/>
      <name val="MS Sans Serif"/>
      <family val="2"/>
    </font>
    <font>
      <sz val="8"/>
      <name val="Arial Narrow"/>
      <family val="2"/>
      <charset val="1"/>
    </font>
    <font>
      <sz val="8"/>
      <name val="Arial Narrow"/>
      <family val="2"/>
    </font>
    <font>
      <b/>
      <sz val="8"/>
      <name val="Arial Narrow"/>
      <family val="2"/>
      <charset val="1"/>
    </font>
    <font>
      <b/>
      <sz val="8.0500000000000007"/>
      <name val="Arial Narrow"/>
      <family val="2"/>
    </font>
    <font>
      <sz val="10"/>
      <color rgb="FF000000"/>
      <name val="Times New Roman"/>
      <family val="1"/>
    </font>
    <font>
      <sz val="7"/>
      <name val="Arial MT"/>
      <charset val="1"/>
    </font>
    <font>
      <sz val="7"/>
      <name val="Arial MT"/>
      <family val="2"/>
    </font>
    <font>
      <sz val="7"/>
      <name val="Arial Narrow"/>
      <family val="2"/>
      <charset val="1"/>
    </font>
    <font>
      <sz val="7"/>
      <name val="Arial Narrow"/>
      <family val="2"/>
    </font>
    <font>
      <sz val="7"/>
      <name val="Arial MT"/>
      <family val="2"/>
      <charset val="1"/>
    </font>
    <font>
      <sz val="7"/>
      <name val="Arial MT"/>
    </font>
    <font>
      <sz val="7"/>
      <name val="Calibri"/>
      <family val="2"/>
      <scheme val="minor"/>
    </font>
    <font>
      <sz val="7"/>
      <name val="Arial"/>
      <family val="2"/>
    </font>
    <font>
      <sz val="7"/>
      <color rgb="FF000000"/>
      <name val="Arial MT"/>
      <family val="2"/>
    </font>
    <font>
      <sz val="8.0500000000000007"/>
      <name val="Arial Narrow"/>
      <family val="2"/>
      <charset val="1"/>
    </font>
    <font>
      <b/>
      <sz val="8"/>
      <name val="Arial Narrow"/>
      <family val="2"/>
    </font>
    <font>
      <sz val="8.0500000000000007"/>
      <name val="Arial Narrow"/>
      <family val="2"/>
    </font>
    <font>
      <sz val="10"/>
      <color rgb="FFFF0000"/>
      <name val="MS Sans Serif"/>
      <family val="2"/>
      <charset val="1"/>
    </font>
    <font>
      <b/>
      <sz val="8"/>
      <color rgb="FFFF0000"/>
      <name val="Arial Narrow"/>
      <family val="2"/>
      <charset val="1"/>
    </font>
    <font>
      <sz val="8"/>
      <color rgb="FFFF0000"/>
      <name val="Arial Narrow"/>
      <family val="2"/>
      <charset val="1"/>
    </font>
    <font>
      <sz val="8.9"/>
      <name val="Arial Narrow"/>
      <family val="2"/>
    </font>
    <font>
      <b/>
      <u/>
      <sz val="10"/>
      <name val="Segoe UI Light"/>
      <family val="2"/>
    </font>
    <font>
      <sz val="10"/>
      <name val="Segoe UI Light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indexed="64"/>
      </bottom>
      <diagonal/>
    </border>
  </borders>
  <cellStyleXfs count="8">
    <xf numFmtId="0" fontId="0" fillId="0" borderId="0"/>
    <xf numFmtId="165" fontId="5" fillId="0" borderId="0" applyFont="0" applyFill="0" applyBorder="0" applyAlignment="0" applyProtection="0"/>
    <xf numFmtId="0" fontId="1" fillId="0" borderId="0"/>
    <xf numFmtId="0" fontId="14" fillId="0" borderId="0"/>
    <xf numFmtId="0" fontId="14" fillId="0" borderId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</cellStyleXfs>
  <cellXfs count="185">
    <xf numFmtId="0" fontId="0" fillId="0" borderId="0" xfId="0"/>
    <xf numFmtId="0" fontId="2" fillId="0" borderId="0" xfId="2" applyFont="1"/>
    <xf numFmtId="0" fontId="3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164" fontId="2" fillId="0" borderId="0" xfId="2" applyNumberFormat="1" applyFont="1"/>
    <xf numFmtId="0" fontId="6" fillId="0" borderId="0" xfId="2" applyFont="1" applyAlignment="1">
      <alignment horizontal="left" vertical="center"/>
    </xf>
    <xf numFmtId="0" fontId="7" fillId="0" borderId="3" xfId="2" applyFont="1" applyBorder="1" applyAlignment="1">
      <alignment horizontal="center" vertical="center"/>
    </xf>
    <xf numFmtId="39" fontId="7" fillId="0" borderId="10" xfId="2" applyNumberFormat="1" applyFont="1" applyBorder="1" applyAlignment="1">
      <alignment horizontal="right" vertical="center"/>
    </xf>
    <xf numFmtId="0" fontId="7" fillId="0" borderId="11" xfId="2" applyFont="1" applyBorder="1" applyAlignment="1">
      <alignment vertical="center"/>
    </xf>
    <xf numFmtId="0" fontId="8" fillId="0" borderId="11" xfId="2" applyFont="1" applyBorder="1"/>
    <xf numFmtId="39" fontId="7" fillId="0" borderId="11" xfId="2" applyNumberFormat="1" applyFont="1" applyBorder="1" applyAlignment="1">
      <alignment horizontal="right" vertical="center"/>
    </xf>
    <xf numFmtId="39" fontId="7" fillId="0" borderId="10" xfId="2" applyNumberFormat="1" applyFont="1" applyBorder="1" applyAlignment="1">
      <alignment horizontal="center" vertical="center"/>
    </xf>
    <xf numFmtId="165" fontId="9" fillId="0" borderId="0" xfId="2" applyNumberFormat="1" applyFont="1"/>
    <xf numFmtId="39" fontId="2" fillId="0" borderId="0" xfId="2" applyNumberFormat="1" applyFont="1"/>
    <xf numFmtId="165" fontId="2" fillId="0" borderId="0" xfId="2" applyNumberFormat="1" applyFont="1"/>
    <xf numFmtId="0" fontId="10" fillId="2" borderId="12" xfId="0" applyFont="1" applyFill="1" applyBorder="1" applyAlignment="1">
      <alignment vertical="top" wrapText="1"/>
    </xf>
    <xf numFmtId="0" fontId="10" fillId="2" borderId="13" xfId="0" applyFont="1" applyFill="1" applyBorder="1" applyAlignment="1">
      <alignment vertical="top" wrapText="1"/>
    </xf>
    <xf numFmtId="39" fontId="10" fillId="0" borderId="11" xfId="2" applyNumberFormat="1" applyFont="1" applyBorder="1" applyAlignment="1">
      <alignment horizontal="right" vertical="top"/>
    </xf>
    <xf numFmtId="39" fontId="10" fillId="0" borderId="10" xfId="2" applyNumberFormat="1" applyFont="1" applyBorder="1" applyAlignment="1">
      <alignment horizontal="center" vertical="top"/>
    </xf>
    <xf numFmtId="165" fontId="11" fillId="0" borderId="0" xfId="2" applyNumberFormat="1" applyFont="1" applyAlignment="1">
      <alignment vertical="top"/>
    </xf>
    <xf numFmtId="39" fontId="11" fillId="0" borderId="0" xfId="2" applyNumberFormat="1" applyFont="1" applyAlignment="1">
      <alignment vertical="top"/>
    </xf>
    <xf numFmtId="0" fontId="11" fillId="0" borderId="0" xfId="2" applyFont="1" applyAlignment="1">
      <alignment vertical="top"/>
    </xf>
    <xf numFmtId="39" fontId="10" fillId="0" borderId="11" xfId="2" applyNumberFormat="1" applyFont="1" applyBorder="1" applyAlignment="1">
      <alignment horizontal="right" vertical="center"/>
    </xf>
    <xf numFmtId="165" fontId="10" fillId="2" borderId="3" xfId="1" applyFont="1" applyFill="1" applyBorder="1" applyAlignment="1">
      <alignment vertical="top" wrapText="1"/>
    </xf>
    <xf numFmtId="39" fontId="10" fillId="0" borderId="10" xfId="2" applyNumberFormat="1" applyFont="1" applyBorder="1" applyAlignment="1">
      <alignment horizontal="center" vertical="center"/>
    </xf>
    <xf numFmtId="165" fontId="11" fillId="0" borderId="0" xfId="2" applyNumberFormat="1" applyFont="1"/>
    <xf numFmtId="39" fontId="11" fillId="0" borderId="0" xfId="2" applyNumberFormat="1" applyFont="1"/>
    <xf numFmtId="0" fontId="11" fillId="0" borderId="0" xfId="2" applyFont="1"/>
    <xf numFmtId="0" fontId="12" fillId="0" borderId="14" xfId="2" applyFont="1" applyBorder="1" applyAlignment="1">
      <alignment vertical="center"/>
    </xf>
    <xf numFmtId="0" fontId="10" fillId="0" borderId="15" xfId="2" applyFont="1" applyBorder="1"/>
    <xf numFmtId="39" fontId="12" fillId="0" borderId="11" xfId="2" applyNumberFormat="1" applyFont="1" applyBorder="1" applyAlignment="1">
      <alignment horizontal="right" vertical="center"/>
    </xf>
    <xf numFmtId="39" fontId="12" fillId="0" borderId="10" xfId="2" applyNumberFormat="1" applyFont="1" applyBorder="1" applyAlignment="1">
      <alignment horizontal="center" vertical="center"/>
    </xf>
    <xf numFmtId="0" fontId="7" fillId="0" borderId="12" xfId="2" applyFont="1" applyBorder="1" applyAlignment="1">
      <alignment vertical="center"/>
    </xf>
    <xf numFmtId="0" fontId="8" fillId="0" borderId="13" xfId="2" applyFont="1" applyBorder="1"/>
    <xf numFmtId="39" fontId="7" fillId="0" borderId="15" xfId="2" applyNumberFormat="1" applyFont="1" applyBorder="1" applyAlignment="1">
      <alignment horizontal="right" vertical="center"/>
    </xf>
    <xf numFmtId="39" fontId="13" fillId="0" borderId="11" xfId="2" applyNumberFormat="1" applyFont="1" applyBorder="1" applyAlignment="1">
      <alignment horizontal="right" vertical="center"/>
    </xf>
    <xf numFmtId="39" fontId="13" fillId="0" borderId="10" xfId="2" applyNumberFormat="1" applyFont="1" applyBorder="1" applyAlignment="1">
      <alignment horizontal="center" vertical="center"/>
    </xf>
    <xf numFmtId="0" fontId="15" fillId="0" borderId="12" xfId="3" applyFont="1" applyBorder="1" applyAlignment="1">
      <alignment horizontal="left" vertical="center" wrapText="1"/>
    </xf>
    <xf numFmtId="0" fontId="15" fillId="0" borderId="13" xfId="4" applyFont="1" applyBorder="1" applyAlignment="1">
      <alignment horizontal="left" vertical="center" wrapText="1"/>
    </xf>
    <xf numFmtId="3" fontId="17" fillId="0" borderId="13" xfId="4" applyNumberFormat="1" applyFont="1" applyBorder="1" applyAlignment="1">
      <alignment horizontal="right" vertical="center" shrinkToFit="1"/>
    </xf>
    <xf numFmtId="3" fontId="18" fillId="2" borderId="16" xfId="4" applyNumberFormat="1" applyFont="1" applyFill="1" applyBorder="1" applyAlignment="1">
      <alignment horizontal="right" vertical="center" shrinkToFit="1"/>
    </xf>
    <xf numFmtId="39" fontId="11" fillId="2" borderId="3" xfId="2" applyNumberFormat="1" applyFont="1" applyFill="1" applyBorder="1" applyAlignment="1">
      <alignment vertical="top"/>
    </xf>
    <xf numFmtId="39" fontId="11" fillId="0" borderId="11" xfId="2" applyNumberFormat="1" applyFont="1" applyBorder="1" applyAlignment="1">
      <alignment horizontal="right" vertical="center"/>
    </xf>
    <xf numFmtId="39" fontId="11" fillId="0" borderId="10" xfId="2" applyNumberFormat="1" applyFont="1" applyBorder="1" applyAlignment="1">
      <alignment horizontal="center" vertical="center"/>
    </xf>
    <xf numFmtId="0" fontId="19" fillId="0" borderId="13" xfId="4" applyFont="1" applyBorder="1" applyAlignment="1">
      <alignment horizontal="left" vertical="center" wrapText="1"/>
    </xf>
    <xf numFmtId="3" fontId="18" fillId="2" borderId="17" xfId="4" applyNumberFormat="1" applyFont="1" applyFill="1" applyBorder="1" applyAlignment="1">
      <alignment horizontal="right" vertical="center" shrinkToFit="1"/>
    </xf>
    <xf numFmtId="0" fontId="15" fillId="2" borderId="12" xfId="3" applyFont="1" applyFill="1" applyBorder="1" applyAlignment="1">
      <alignment horizontal="left" vertical="center" wrapText="1"/>
    </xf>
    <xf numFmtId="0" fontId="15" fillId="2" borderId="13" xfId="4" applyFont="1" applyFill="1" applyBorder="1" applyAlignment="1">
      <alignment horizontal="left" vertical="center" wrapText="1"/>
    </xf>
    <xf numFmtId="0" fontId="19" fillId="2" borderId="12" xfId="3" applyFont="1" applyFill="1" applyBorder="1" applyAlignment="1">
      <alignment horizontal="left" vertical="center" wrapText="1"/>
    </xf>
    <xf numFmtId="0" fontId="19" fillId="0" borderId="12" xfId="3" applyFont="1" applyBorder="1" applyAlignment="1">
      <alignment vertical="center" wrapText="1"/>
    </xf>
    <xf numFmtId="0" fontId="15" fillId="0" borderId="13" xfId="4" applyFont="1" applyBorder="1" applyAlignment="1">
      <alignment vertical="center" wrapText="1"/>
    </xf>
    <xf numFmtId="166" fontId="18" fillId="2" borderId="18" xfId="5" applyNumberFormat="1" applyFont="1" applyFill="1" applyBorder="1" applyAlignment="1">
      <alignment horizontal="right" vertical="center" shrinkToFit="1"/>
    </xf>
    <xf numFmtId="0" fontId="20" fillId="0" borderId="12" xfId="4" applyFont="1" applyBorder="1" applyAlignment="1">
      <alignment horizontal="left" vertical="center" wrapText="1"/>
    </xf>
    <xf numFmtId="0" fontId="20" fillId="0" borderId="13" xfId="4" applyFont="1" applyBorder="1" applyAlignment="1">
      <alignment horizontal="left" vertical="center" wrapText="1"/>
    </xf>
    <xf numFmtId="3" fontId="18" fillId="0" borderId="3" xfId="4" applyNumberFormat="1" applyFont="1" applyBorder="1" applyAlignment="1">
      <alignment horizontal="right" vertical="center" shrinkToFit="1"/>
    </xf>
    <xf numFmtId="41" fontId="21" fillId="2" borderId="3" xfId="6" applyNumberFormat="1" applyFont="1" applyFill="1" applyBorder="1" applyAlignment="1">
      <alignment vertical="center"/>
    </xf>
    <xf numFmtId="0" fontId="22" fillId="0" borderId="12" xfId="4" applyFont="1" applyBorder="1" applyAlignment="1">
      <alignment horizontal="left" vertical="center" wrapText="1"/>
    </xf>
    <xf numFmtId="0" fontId="22" fillId="0" borderId="13" xfId="4" applyFont="1" applyBorder="1" applyAlignment="1">
      <alignment horizontal="left" vertical="center" wrapText="1"/>
    </xf>
    <xf numFmtId="0" fontId="16" fillId="2" borderId="12" xfId="4" applyFont="1" applyFill="1" applyBorder="1" applyAlignment="1">
      <alignment horizontal="left" vertical="center" wrapText="1"/>
    </xf>
    <xf numFmtId="0" fontId="16" fillId="2" borderId="13" xfId="4" applyFont="1" applyFill="1" applyBorder="1" applyAlignment="1">
      <alignment horizontal="left" vertical="center" wrapText="1"/>
    </xf>
    <xf numFmtId="0" fontId="12" fillId="0" borderId="21" xfId="2" applyFont="1" applyBorder="1" applyAlignment="1">
      <alignment vertical="center"/>
    </xf>
    <xf numFmtId="0" fontId="16" fillId="0" borderId="12" xfId="4" applyFont="1" applyBorder="1" applyAlignment="1">
      <alignment horizontal="left" vertical="center" wrapText="1"/>
    </xf>
    <xf numFmtId="0" fontId="18" fillId="0" borderId="13" xfId="4" applyFont="1" applyBorder="1" applyAlignment="1">
      <alignment horizontal="left" vertical="center" wrapText="1"/>
    </xf>
    <xf numFmtId="41" fontId="21" fillId="2" borderId="3" xfId="7" applyNumberFormat="1" applyFont="1" applyFill="1" applyBorder="1" applyAlignment="1">
      <alignment vertical="center"/>
    </xf>
    <xf numFmtId="0" fontId="7" fillId="0" borderId="19" xfId="2" applyFont="1" applyBorder="1" applyAlignment="1">
      <alignment vertical="center"/>
    </xf>
    <xf numFmtId="0" fontId="8" fillId="0" borderId="20" xfId="2" applyFont="1" applyBorder="1"/>
    <xf numFmtId="0" fontId="20" fillId="0" borderId="3" xfId="0" applyFont="1" applyBorder="1" applyAlignment="1">
      <alignment horizontal="left" vertical="center" wrapText="1"/>
    </xf>
    <xf numFmtId="4" fontId="23" fillId="0" borderId="3" xfId="0" applyNumberFormat="1" applyFont="1" applyBorder="1" applyAlignment="1">
      <alignment horizontal="right" vertical="center" shrinkToFit="1"/>
    </xf>
    <xf numFmtId="166" fontId="11" fillId="2" borderId="16" xfId="1" applyNumberFormat="1" applyFont="1" applyFill="1" applyBorder="1" applyAlignment="1">
      <alignment horizontal="right" vertical="center" shrinkToFit="1"/>
    </xf>
    <xf numFmtId="166" fontId="11" fillId="2" borderId="17" xfId="1" applyNumberFormat="1" applyFont="1" applyFill="1" applyBorder="1" applyAlignment="1">
      <alignment horizontal="right" vertical="center" shrinkToFit="1"/>
    </xf>
    <xf numFmtId="3" fontId="11" fillId="2" borderId="18" xfId="0" applyNumberFormat="1" applyFont="1" applyFill="1" applyBorder="1" applyAlignment="1">
      <alignment horizontal="right" vertical="center" shrinkToFit="1"/>
    </xf>
    <xf numFmtId="0" fontId="20" fillId="0" borderId="12" xfId="0" applyFont="1" applyBorder="1" applyAlignment="1">
      <alignment horizontal="left" vertical="center" wrapText="1"/>
    </xf>
    <xf numFmtId="0" fontId="20" fillId="0" borderId="13" xfId="0" applyFont="1" applyBorder="1" applyAlignment="1">
      <alignment horizontal="left" vertical="center" wrapText="1"/>
    </xf>
    <xf numFmtId="3" fontId="18" fillId="0" borderId="22" xfId="0" applyNumberFormat="1" applyFont="1" applyBorder="1" applyAlignment="1">
      <alignment horizontal="right" vertical="center" shrinkToFit="1"/>
    </xf>
    <xf numFmtId="166" fontId="18" fillId="2" borderId="16" xfId="1" applyNumberFormat="1" applyFont="1" applyFill="1" applyBorder="1" applyAlignment="1">
      <alignment horizontal="right" vertical="center" shrinkToFit="1"/>
    </xf>
    <xf numFmtId="0" fontId="22" fillId="0" borderId="12" xfId="0" applyFont="1" applyBorder="1" applyAlignment="1">
      <alignment horizontal="left" vertical="center" wrapText="1"/>
    </xf>
    <xf numFmtId="0" fontId="22" fillId="0" borderId="13" xfId="0" applyFont="1" applyBorder="1" applyAlignment="1">
      <alignment horizontal="left" vertical="center" wrapText="1"/>
    </xf>
    <xf numFmtId="166" fontId="18" fillId="2" borderId="17" xfId="1" applyNumberFormat="1" applyFont="1" applyFill="1" applyBorder="1" applyAlignment="1">
      <alignment horizontal="right" vertical="center" shrinkToFit="1"/>
    </xf>
    <xf numFmtId="0" fontId="16" fillId="2" borderId="12" xfId="0" applyFont="1" applyFill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166" fontId="18" fillId="2" borderId="18" xfId="1" applyNumberFormat="1" applyFont="1" applyFill="1" applyBorder="1" applyAlignment="1">
      <alignment horizontal="right" vertical="center" shrinkToFit="1"/>
    </xf>
    <xf numFmtId="0" fontId="19" fillId="0" borderId="12" xfId="0" applyFont="1" applyBorder="1" applyAlignment="1">
      <alignment horizontal="left" vertical="center" wrapText="1"/>
    </xf>
    <xf numFmtId="0" fontId="15" fillId="0" borderId="13" xfId="0" applyFont="1" applyBorder="1" applyAlignment="1">
      <alignment horizontal="left" vertical="center" wrapText="1"/>
    </xf>
    <xf numFmtId="3" fontId="17" fillId="0" borderId="3" xfId="0" applyNumberFormat="1" applyFont="1" applyBorder="1" applyAlignment="1">
      <alignment horizontal="right" vertical="center" shrinkToFit="1"/>
    </xf>
    <xf numFmtId="166" fontId="17" fillId="2" borderId="16" xfId="1" applyNumberFormat="1" applyFont="1" applyFill="1" applyBorder="1" applyAlignment="1">
      <alignment horizontal="right" vertical="center" shrinkToFit="1"/>
    </xf>
    <xf numFmtId="0" fontId="15" fillId="0" borderId="12" xfId="0" applyFont="1" applyBorder="1" applyAlignment="1">
      <alignment horizontal="left" vertical="center" wrapText="1"/>
    </xf>
    <xf numFmtId="166" fontId="17" fillId="2" borderId="17" xfId="1" applyNumberFormat="1" applyFont="1" applyFill="1" applyBorder="1" applyAlignment="1">
      <alignment horizontal="right" vertical="center" shrinkToFit="1"/>
    </xf>
    <xf numFmtId="0" fontId="10" fillId="0" borderId="14" xfId="2" applyFont="1" applyBorder="1" applyAlignment="1">
      <alignment horizontal="left" vertical="center"/>
    </xf>
    <xf numFmtId="0" fontId="10" fillId="0" borderId="15" xfId="2" applyFont="1" applyBorder="1" applyAlignment="1">
      <alignment horizontal="left" vertical="center"/>
    </xf>
    <xf numFmtId="4" fontId="19" fillId="0" borderId="3" xfId="0" applyNumberFormat="1" applyFont="1" applyBorder="1" applyAlignment="1">
      <alignment horizontal="right" vertical="center" shrinkToFit="1"/>
    </xf>
    <xf numFmtId="39" fontId="24" fillId="0" borderId="11" xfId="2" applyNumberFormat="1" applyFont="1" applyBorder="1" applyAlignment="1">
      <alignment horizontal="right" vertical="center"/>
    </xf>
    <xf numFmtId="39" fontId="24" fillId="0" borderId="10" xfId="2" applyNumberFormat="1" applyFont="1" applyBorder="1" applyAlignment="1">
      <alignment horizontal="center" vertical="center"/>
    </xf>
    <xf numFmtId="165" fontId="10" fillId="2" borderId="11" xfId="2" applyNumberFormat="1" applyFont="1" applyFill="1" applyBorder="1" applyAlignment="1">
      <alignment horizontal="right" vertical="top"/>
    </xf>
    <xf numFmtId="39" fontId="10" fillId="2" borderId="3" xfId="2" applyNumberFormat="1" applyFont="1" applyFill="1" applyBorder="1" applyAlignment="1">
      <alignment vertical="top"/>
    </xf>
    <xf numFmtId="0" fontId="15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 wrapText="1"/>
    </xf>
    <xf numFmtId="0" fontId="17" fillId="0" borderId="22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left" vertical="center" wrapText="1"/>
    </xf>
    <xf numFmtId="167" fontId="21" fillId="2" borderId="3" xfId="0" applyNumberFormat="1" applyFont="1" applyFill="1" applyBorder="1" applyAlignment="1">
      <alignment horizontal="left" vertical="center"/>
    </xf>
    <xf numFmtId="167" fontId="21" fillId="2" borderId="3" xfId="0" applyNumberFormat="1" applyFont="1" applyFill="1" applyBorder="1" applyAlignment="1">
      <alignment horizontal="right" vertical="center"/>
    </xf>
    <xf numFmtId="0" fontId="18" fillId="0" borderId="22" xfId="0" applyFont="1" applyBorder="1" applyAlignment="1">
      <alignment vertical="center" wrapText="1"/>
    </xf>
    <xf numFmtId="167" fontId="21" fillId="2" borderId="3" xfId="0" applyNumberFormat="1" applyFont="1" applyFill="1" applyBorder="1" applyAlignment="1">
      <alignment horizontal="center" vertical="center"/>
    </xf>
    <xf numFmtId="39" fontId="25" fillId="0" borderId="11" xfId="2" applyNumberFormat="1" applyFont="1" applyBorder="1" applyAlignment="1">
      <alignment horizontal="right" vertical="center"/>
    </xf>
    <xf numFmtId="39" fontId="26" fillId="0" borderId="11" xfId="2" applyNumberFormat="1" applyFont="1" applyBorder="1" applyAlignment="1">
      <alignment horizontal="right" vertical="center"/>
    </xf>
    <xf numFmtId="167" fontId="18" fillId="2" borderId="3" xfId="0" applyNumberFormat="1" applyFont="1" applyFill="1" applyBorder="1" applyAlignment="1">
      <alignment horizontal="center" vertical="center"/>
    </xf>
    <xf numFmtId="39" fontId="26" fillId="0" borderId="10" xfId="2" applyNumberFormat="1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/>
    </xf>
    <xf numFmtId="0" fontId="7" fillId="0" borderId="14" xfId="2" applyFont="1" applyBorder="1" applyAlignment="1">
      <alignment vertical="center"/>
    </xf>
    <xf numFmtId="0" fontId="8" fillId="0" borderId="15" xfId="2" applyFont="1" applyBorder="1"/>
    <xf numFmtId="39" fontId="10" fillId="2" borderId="11" xfId="2" applyNumberFormat="1" applyFont="1" applyFill="1" applyBorder="1" applyAlignment="1">
      <alignment horizontal="right" vertical="top"/>
    </xf>
    <xf numFmtId="167" fontId="10" fillId="2" borderId="3" xfId="0" applyNumberFormat="1" applyFont="1" applyFill="1" applyBorder="1" applyAlignment="1">
      <alignment horizontal="center"/>
    </xf>
    <xf numFmtId="167" fontId="10" fillId="2" borderId="3" xfId="0" applyNumberFormat="1" applyFont="1" applyFill="1" applyBorder="1" applyAlignment="1">
      <alignment horizontal="center" vertical="center"/>
    </xf>
    <xf numFmtId="0" fontId="12" fillId="0" borderId="14" xfId="2" applyFont="1" applyBorder="1" applyAlignment="1">
      <alignment horizontal="left" vertical="center"/>
    </xf>
    <xf numFmtId="0" fontId="10" fillId="2" borderId="13" xfId="2" applyFont="1" applyFill="1" applyBorder="1" applyAlignment="1">
      <alignment vertical="top" wrapText="1"/>
    </xf>
    <xf numFmtId="39" fontId="24" fillId="0" borderId="11" xfId="2" applyNumberFormat="1" applyFont="1" applyBorder="1" applyAlignment="1">
      <alignment horizontal="right" vertical="top"/>
    </xf>
    <xf numFmtId="39" fontId="24" fillId="0" borderId="10" xfId="2" applyNumberFormat="1" applyFont="1" applyBorder="1" applyAlignment="1">
      <alignment horizontal="center" vertical="top"/>
    </xf>
    <xf numFmtId="0" fontId="2" fillId="0" borderId="0" xfId="2" applyFont="1" applyAlignment="1">
      <alignment vertical="top"/>
    </xf>
    <xf numFmtId="3" fontId="17" fillId="0" borderId="22" xfId="0" applyNumberFormat="1" applyFont="1" applyBorder="1" applyAlignment="1">
      <alignment horizontal="right" vertical="center" shrinkToFit="1"/>
    </xf>
    <xf numFmtId="167" fontId="17" fillId="2" borderId="3" xfId="0" applyNumberFormat="1" applyFont="1" applyFill="1" applyBorder="1" applyAlignment="1">
      <alignment vertical="center"/>
    </xf>
    <xf numFmtId="0" fontId="27" fillId="0" borderId="15" xfId="2" applyFont="1" applyBorder="1"/>
    <xf numFmtId="167" fontId="21" fillId="2" borderId="3" xfId="0" applyNumberFormat="1" applyFont="1" applyFill="1" applyBorder="1" applyAlignment="1">
      <alignment vertical="center"/>
    </xf>
    <xf numFmtId="0" fontId="20" fillId="0" borderId="22" xfId="0" applyFont="1" applyBorder="1" applyAlignment="1">
      <alignment vertical="center" wrapText="1"/>
    </xf>
    <xf numFmtId="0" fontId="28" fillId="0" borderId="15" xfId="2" applyFont="1" applyBorder="1" applyAlignment="1">
      <alignment horizontal="left" vertical="center"/>
    </xf>
    <xf numFmtId="167" fontId="21" fillId="2" borderId="3" xfId="0" applyNumberFormat="1" applyFont="1" applyFill="1" applyBorder="1"/>
    <xf numFmtId="167" fontId="21" fillId="2" borderId="3" xfId="1" applyNumberFormat="1" applyFont="1" applyFill="1" applyBorder="1" applyAlignment="1">
      <alignment vertical="center"/>
    </xf>
    <xf numFmtId="0" fontId="16" fillId="0" borderId="22" xfId="0" applyFont="1" applyBorder="1" applyAlignment="1">
      <alignment vertical="center" wrapText="1"/>
    </xf>
    <xf numFmtId="0" fontId="16" fillId="0" borderId="25" xfId="0" applyFont="1" applyBorder="1" applyAlignment="1">
      <alignment horizontal="left" vertical="center" wrapText="1"/>
    </xf>
    <xf numFmtId="0" fontId="18" fillId="0" borderId="26" xfId="0" applyFont="1" applyBorder="1" applyAlignment="1">
      <alignment vertical="center" wrapText="1"/>
    </xf>
    <xf numFmtId="3" fontId="18" fillId="0" borderId="26" xfId="0" applyNumberFormat="1" applyFont="1" applyBorder="1" applyAlignment="1">
      <alignment horizontal="right" vertical="center" shrinkToFit="1"/>
    </xf>
    <xf numFmtId="167" fontId="21" fillId="2" borderId="25" xfId="1" applyNumberFormat="1" applyFont="1" applyFill="1" applyBorder="1" applyAlignment="1">
      <alignment vertical="center"/>
    </xf>
    <xf numFmtId="0" fontId="18" fillId="0" borderId="3" xfId="0" applyFont="1" applyBorder="1" applyAlignment="1">
      <alignment vertical="center" wrapText="1"/>
    </xf>
    <xf numFmtId="3" fontId="18" fillId="0" borderId="3" xfId="0" applyNumberFormat="1" applyFont="1" applyBorder="1" applyAlignment="1">
      <alignment horizontal="right" vertical="center" shrinkToFit="1"/>
    </xf>
    <xf numFmtId="0" fontId="20" fillId="0" borderId="3" xfId="0" applyFont="1" applyBorder="1" applyAlignment="1">
      <alignment vertical="center" wrapText="1"/>
    </xf>
    <xf numFmtId="0" fontId="20" fillId="0" borderId="27" xfId="0" applyFont="1" applyBorder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3" fontId="18" fillId="0" borderId="27" xfId="0" applyNumberFormat="1" applyFont="1" applyBorder="1" applyAlignment="1">
      <alignment horizontal="right" vertical="center" shrinkToFit="1"/>
    </xf>
    <xf numFmtId="167" fontId="21" fillId="2" borderId="28" xfId="1" applyNumberFormat="1" applyFont="1" applyFill="1" applyBorder="1" applyAlignment="1">
      <alignment vertical="center"/>
    </xf>
    <xf numFmtId="0" fontId="12" fillId="0" borderId="15" xfId="2" applyFont="1" applyBorder="1" applyAlignment="1">
      <alignment horizontal="left" vertical="center"/>
    </xf>
    <xf numFmtId="0" fontId="18" fillId="0" borderId="3" xfId="0" applyFont="1" applyBorder="1" applyAlignment="1">
      <alignment horizontal="left" vertical="center" wrapText="1"/>
    </xf>
    <xf numFmtId="0" fontId="18" fillId="0" borderId="22" xfId="0" applyFont="1" applyBorder="1" applyAlignment="1">
      <alignment horizontal="right" vertical="center" wrapText="1"/>
    </xf>
    <xf numFmtId="0" fontId="29" fillId="0" borderId="20" xfId="2" applyFont="1" applyBorder="1" applyAlignment="1">
      <alignment horizontal="left" vertical="center"/>
    </xf>
    <xf numFmtId="166" fontId="18" fillId="2" borderId="22" xfId="1" applyNumberFormat="1" applyFont="1" applyFill="1" applyBorder="1" applyAlignment="1">
      <alignment horizontal="right" vertical="center" shrinkToFit="1"/>
    </xf>
    <xf numFmtId="166" fontId="18" fillId="2" borderId="22" xfId="1" applyNumberFormat="1" applyFont="1" applyFill="1" applyBorder="1" applyAlignment="1">
      <alignment horizontal="right" vertical="top" shrinkToFit="1"/>
    </xf>
    <xf numFmtId="165" fontId="18" fillId="0" borderId="22" xfId="1" applyFont="1" applyFill="1" applyBorder="1" applyAlignment="1">
      <alignment horizontal="right" vertical="center" wrapText="1"/>
    </xf>
    <xf numFmtId="0" fontId="20" fillId="0" borderId="26" xfId="0" applyFont="1" applyBorder="1" applyAlignment="1">
      <alignment vertical="center" wrapText="1"/>
    </xf>
    <xf numFmtId="0" fontId="18" fillId="0" borderId="26" xfId="0" applyFont="1" applyBorder="1" applyAlignment="1">
      <alignment horizontal="left" vertical="center" wrapText="1"/>
    </xf>
    <xf numFmtId="0" fontId="18" fillId="0" borderId="27" xfId="0" applyFont="1" applyBorder="1" applyAlignment="1">
      <alignment horizontal="left" vertical="center" wrapText="1"/>
    </xf>
    <xf numFmtId="0" fontId="16" fillId="0" borderId="22" xfId="0" applyFont="1" applyBorder="1" applyAlignment="1">
      <alignment horizontal="left" vertical="center" wrapText="1"/>
    </xf>
    <xf numFmtId="167" fontId="18" fillId="2" borderId="3" xfId="1" applyNumberFormat="1" applyFont="1" applyFill="1" applyBorder="1" applyAlignment="1">
      <alignment vertical="center"/>
    </xf>
    <xf numFmtId="39" fontId="11" fillId="2" borderId="3" xfId="2" applyNumberFormat="1" applyFont="1" applyFill="1" applyBorder="1" applyAlignment="1">
      <alignment horizontal="right" vertical="center"/>
    </xf>
    <xf numFmtId="3" fontId="18" fillId="0" borderId="22" xfId="0" applyNumberFormat="1" applyFont="1" applyBorder="1" applyAlignment="1">
      <alignment vertical="center" shrinkToFit="1"/>
    </xf>
    <xf numFmtId="167" fontId="18" fillId="2" borderId="3" xfId="1" applyNumberFormat="1" applyFont="1" applyFill="1" applyBorder="1" applyAlignment="1">
      <alignment horizontal="left" vertical="center"/>
    </xf>
    <xf numFmtId="0" fontId="18" fillId="0" borderId="22" xfId="4" applyFont="1" applyBorder="1" applyAlignment="1">
      <alignment horizontal="left" vertical="center" wrapText="1"/>
    </xf>
    <xf numFmtId="3" fontId="18" fillId="0" borderId="22" xfId="4" applyNumberFormat="1" applyFont="1" applyBorder="1" applyAlignment="1">
      <alignment horizontal="right" vertical="center" shrinkToFit="1"/>
    </xf>
    <xf numFmtId="0" fontId="22" fillId="0" borderId="3" xfId="0" applyFont="1" applyBorder="1" applyAlignment="1">
      <alignment horizontal="left" vertical="center" wrapText="1"/>
    </xf>
    <xf numFmtId="0" fontId="22" fillId="0" borderId="28" xfId="0" applyFont="1" applyBorder="1" applyAlignment="1">
      <alignment horizontal="left" vertical="center" wrapText="1"/>
    </xf>
    <xf numFmtId="0" fontId="22" fillId="0" borderId="22" xfId="0" applyFont="1" applyBorder="1" applyAlignment="1">
      <alignment vertical="center" wrapText="1"/>
    </xf>
    <xf numFmtId="3" fontId="18" fillId="0" borderId="31" xfId="0" applyNumberFormat="1" applyFont="1" applyBorder="1" applyAlignment="1">
      <alignment horizontal="right" vertical="center" shrinkToFit="1"/>
    </xf>
    <xf numFmtId="167" fontId="18" fillId="2" borderId="32" xfId="1" applyNumberFormat="1" applyFont="1" applyFill="1" applyBorder="1" applyAlignment="1">
      <alignment vertical="center"/>
    </xf>
    <xf numFmtId="0" fontId="30" fillId="0" borderId="0" xfId="2" applyFont="1" applyAlignment="1">
      <alignment horizontal="center" vertical="center"/>
    </xf>
    <xf numFmtId="0" fontId="31" fillId="0" borderId="0" xfId="2" applyFont="1" applyAlignment="1">
      <alignment horizontal="center"/>
    </xf>
    <xf numFmtId="0" fontId="32" fillId="0" borderId="0" xfId="2" applyFont="1" applyAlignment="1">
      <alignment horizontal="center"/>
    </xf>
    <xf numFmtId="0" fontId="7" fillId="0" borderId="3" xfId="2" applyFont="1" applyBorder="1" applyAlignment="1">
      <alignment horizontal="center" vertical="center"/>
    </xf>
    <xf numFmtId="0" fontId="12" fillId="0" borderId="21" xfId="2" applyFont="1" applyBorder="1" applyAlignment="1">
      <alignment horizontal="left" vertical="center" wrapText="1"/>
    </xf>
    <xf numFmtId="0" fontId="12" fillId="0" borderId="23" xfId="2" applyFont="1" applyBorder="1" applyAlignment="1">
      <alignment horizontal="left" vertical="center" wrapText="1"/>
    </xf>
    <xf numFmtId="0" fontId="7" fillId="0" borderId="1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6" xfId="2" applyFont="1" applyBorder="1" applyAlignment="1">
      <alignment horizontal="center" vertical="center"/>
    </xf>
    <xf numFmtId="0" fontId="7" fillId="0" borderId="7" xfId="2" applyFont="1" applyBorder="1" applyAlignment="1">
      <alignment horizontal="center" vertical="center"/>
    </xf>
    <xf numFmtId="0" fontId="7" fillId="0" borderId="8" xfId="2" applyFont="1" applyBorder="1" applyAlignment="1">
      <alignment horizontal="left" vertical="center"/>
    </xf>
    <xf numFmtId="0" fontId="7" fillId="0" borderId="9" xfId="2" applyFont="1" applyBorder="1" applyAlignment="1">
      <alignment horizontal="left" vertical="center"/>
    </xf>
    <xf numFmtId="0" fontId="7" fillId="0" borderId="19" xfId="2" applyFont="1" applyBorder="1" applyAlignment="1">
      <alignment horizontal="left" vertical="center" wrapText="1"/>
    </xf>
    <xf numFmtId="0" fontId="7" fillId="0" borderId="20" xfId="2" applyFont="1" applyBorder="1" applyAlignment="1">
      <alignment horizontal="left" vertical="center" wrapText="1"/>
    </xf>
    <xf numFmtId="0" fontId="7" fillId="0" borderId="14" xfId="2" applyFont="1" applyBorder="1" applyAlignment="1">
      <alignment horizontal="left" vertical="center" wrapText="1"/>
    </xf>
    <xf numFmtId="0" fontId="7" fillId="0" borderId="15" xfId="2" applyFont="1" applyBorder="1" applyAlignment="1">
      <alignment horizontal="left" vertical="center" wrapText="1"/>
    </xf>
    <xf numFmtId="0" fontId="12" fillId="0" borderId="14" xfId="2" applyFont="1" applyBorder="1" applyAlignment="1">
      <alignment horizontal="left" vertical="center" wrapText="1"/>
    </xf>
    <xf numFmtId="0" fontId="12" fillId="0" borderId="15" xfId="2" applyFont="1" applyBorder="1" applyAlignment="1">
      <alignment horizontal="left" vertical="center" wrapText="1"/>
    </xf>
    <xf numFmtId="0" fontId="12" fillId="0" borderId="29" xfId="2" applyFont="1" applyBorder="1" applyAlignment="1">
      <alignment horizontal="left" vertical="center" wrapText="1"/>
    </xf>
    <xf numFmtId="0" fontId="12" fillId="0" borderId="30" xfId="2" applyFont="1" applyBorder="1" applyAlignment="1">
      <alignment horizontal="left" vertical="center" wrapText="1"/>
    </xf>
    <xf numFmtId="0" fontId="7" fillId="0" borderId="24" xfId="2" applyFont="1" applyBorder="1" applyAlignment="1">
      <alignment horizontal="left" vertical="center" wrapText="1"/>
    </xf>
    <xf numFmtId="0" fontId="12" fillId="2" borderId="14" xfId="2" applyFont="1" applyFill="1" applyBorder="1" applyAlignment="1">
      <alignment horizontal="left" vertical="top" wrapText="1"/>
    </xf>
    <xf numFmtId="0" fontId="12" fillId="2" borderId="15" xfId="2" applyFont="1" applyFill="1" applyBorder="1" applyAlignment="1">
      <alignment horizontal="left" vertical="top" wrapText="1"/>
    </xf>
  </cellXfs>
  <cellStyles count="8">
    <cellStyle name="Comma" xfId="1" builtinId="3"/>
    <cellStyle name="Comma 12" xfId="6" xr:uid="{54E061B4-D582-4AC2-A084-14A68B435537}"/>
    <cellStyle name="Comma 16" xfId="7" xr:uid="{79DA02F7-E950-4082-BA3B-472A2AFD3B68}"/>
    <cellStyle name="Comma 8" xfId="5" xr:uid="{3838A123-BA17-453C-926A-139360DA953D}"/>
    <cellStyle name="Normal" xfId="0" builtinId="0"/>
    <cellStyle name="Normal 104" xfId="4" xr:uid="{E1C1FB47-83CF-49FA-B552-ABD177A19304}"/>
    <cellStyle name="Normal 6" xfId="2" xr:uid="{F89FA918-8C96-49B8-A0A1-93CE44A99432}"/>
    <cellStyle name="Normal 7" xfId="3" xr:uid="{897CB268-B4F8-48A6-BB87-94646511DBF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215900</xdr:colOff>
      <xdr:row>238</xdr:row>
      <xdr:rowOff>19050</xdr:rowOff>
    </xdr:from>
    <xdr:to>
      <xdr:col>1</xdr:col>
      <xdr:colOff>2258060</xdr:colOff>
      <xdr:row>246</xdr:row>
      <xdr:rowOff>118110</xdr:rowOff>
    </xdr:to>
    <xdr:pic>
      <xdr:nvPicPr>
        <xdr:cNvPr id="2" name="Picture 1" descr="Text&#10;&#10;Description automatically generated">
          <a:extLst>
            <a:ext uri="{FF2B5EF4-FFF2-40B4-BE49-F238E27FC236}">
              <a16:creationId xmlns:a16="http://schemas.microsoft.com/office/drawing/2014/main" id="{12335FF6-0AA4-479A-A7B4-C23D9C6BD16F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768" r="21919" b="53963"/>
        <a:stretch/>
      </xdr:blipFill>
      <xdr:spPr bwMode="auto">
        <a:xfrm>
          <a:off x="1028700" y="45135800"/>
          <a:ext cx="2042160" cy="126111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5</xdr:col>
      <xdr:colOff>196850</xdr:colOff>
      <xdr:row>241</xdr:row>
      <xdr:rowOff>6350</xdr:rowOff>
    </xdr:from>
    <xdr:to>
      <xdr:col>7</xdr:col>
      <xdr:colOff>334010</xdr:colOff>
      <xdr:row>247</xdr:row>
      <xdr:rowOff>114300</xdr:rowOff>
    </xdr:to>
    <xdr:pic>
      <xdr:nvPicPr>
        <xdr:cNvPr id="3" name="Picture 2" descr="A picture containing shape&#10;&#10;Description automatically generated">
          <a:extLst>
            <a:ext uri="{FF2B5EF4-FFF2-40B4-BE49-F238E27FC236}">
              <a16:creationId xmlns:a16="http://schemas.microsoft.com/office/drawing/2014/main" id="{C340867F-3762-4934-9E75-8C076457D938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30900" y="45421550"/>
          <a:ext cx="1356360" cy="11747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9</xdr:col>
      <xdr:colOff>323850</xdr:colOff>
      <xdr:row>238</xdr:row>
      <xdr:rowOff>0</xdr:rowOff>
    </xdr:from>
    <xdr:to>
      <xdr:col>13</xdr:col>
      <xdr:colOff>44450</xdr:colOff>
      <xdr:row>248</xdr:row>
      <xdr:rowOff>133350</xdr:rowOff>
    </xdr:to>
    <xdr:pic>
      <xdr:nvPicPr>
        <xdr:cNvPr id="4" name="Picture 3" descr="A picture containing text, night sky&#10;&#10;Description automatically generated">
          <a:extLst>
            <a:ext uri="{FF2B5EF4-FFF2-40B4-BE49-F238E27FC236}">
              <a16:creationId xmlns:a16="http://schemas.microsoft.com/office/drawing/2014/main" id="{751D10A2-A8AA-4A38-9E72-51892CE26763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93200" y="45116750"/>
          <a:ext cx="2749550" cy="16637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615950</xdr:colOff>
      <xdr:row>238</xdr:row>
      <xdr:rowOff>63500</xdr:rowOff>
    </xdr:from>
    <xdr:to>
      <xdr:col>1</xdr:col>
      <xdr:colOff>1372235</xdr:colOff>
      <xdr:row>247</xdr:row>
      <xdr:rowOff>6985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1C4DEDC-BCB5-4EC4-9BE0-90CDEE0EF66A}"/>
            </a:ext>
          </a:extLst>
        </xdr:cNvPr>
        <xdr:cNvPicPr/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891" t="41621" r="42969" b="33887"/>
        <a:stretch>
          <a:fillRect/>
        </a:stretch>
      </xdr:blipFill>
      <xdr:spPr bwMode="auto">
        <a:xfrm>
          <a:off x="615950" y="45180250"/>
          <a:ext cx="1569085" cy="130873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3BE1EE-37FF-4074-91E1-6EC82468092F}">
  <sheetPr>
    <tabColor rgb="FFFF0000"/>
  </sheetPr>
  <dimension ref="A2:Q247"/>
  <sheetViews>
    <sheetView tabSelected="1" view="pageBreakPreview" topLeftCell="A233" zoomScaleNormal="100" zoomScaleSheetLayoutView="100" workbookViewId="0">
      <selection activeCell="D243" sqref="D243"/>
    </sheetView>
  </sheetViews>
  <sheetFormatPr defaultColWidth="11.453125" defaultRowHeight="13"/>
  <cols>
    <col min="1" max="1" width="11.6328125" style="1" customWidth="1"/>
    <col min="2" max="2" width="35.453125" style="1" customWidth="1"/>
    <col min="3" max="3" width="10.90625" style="1" customWidth="1"/>
    <col min="4" max="4" width="12.6328125" style="1" customWidth="1"/>
    <col min="5" max="5" width="11.453125" style="1" customWidth="1"/>
    <col min="6" max="6" width="6" style="1" customWidth="1"/>
    <col min="7" max="7" width="11.453125" style="1" customWidth="1"/>
    <col min="8" max="8" width="11.08984375" style="1" customWidth="1"/>
    <col min="9" max="9" width="14.90625" style="1" customWidth="1"/>
    <col min="10" max="10" width="12.453125" style="1" customWidth="1"/>
    <col min="11" max="11" width="5.6328125" style="1" customWidth="1"/>
    <col min="12" max="12" width="13.81640625" style="1" customWidth="1"/>
    <col min="13" max="13" width="11.453125" style="1" customWidth="1"/>
    <col min="14" max="14" width="6.36328125" style="1" customWidth="1"/>
    <col min="15" max="15" width="16.6328125" style="1" customWidth="1"/>
    <col min="16" max="16" width="18.54296875" style="1" customWidth="1"/>
    <col min="17" max="256" width="11.453125" style="1"/>
    <col min="257" max="257" width="11.6328125" style="1" customWidth="1"/>
    <col min="258" max="258" width="35.453125" style="1" customWidth="1"/>
    <col min="259" max="259" width="13.90625" style="1" customWidth="1"/>
    <col min="260" max="260" width="12.6328125" style="1" customWidth="1"/>
    <col min="261" max="261" width="11.453125" style="1" customWidth="1"/>
    <col min="262" max="262" width="6.453125" style="1" customWidth="1"/>
    <col min="263" max="266" width="11.453125" style="1" customWidth="1"/>
    <col min="267" max="267" width="7" style="1" customWidth="1"/>
    <col min="268" max="269" width="11.453125" style="1" customWidth="1"/>
    <col min="270" max="270" width="6.36328125" style="1" customWidth="1"/>
    <col min="271" max="271" width="16.6328125" style="1" customWidth="1"/>
    <col min="272" max="272" width="18.54296875" style="1" customWidth="1"/>
    <col min="273" max="512" width="11.453125" style="1"/>
    <col min="513" max="513" width="11.6328125" style="1" customWidth="1"/>
    <col min="514" max="514" width="35.453125" style="1" customWidth="1"/>
    <col min="515" max="515" width="13.90625" style="1" customWidth="1"/>
    <col min="516" max="516" width="12.6328125" style="1" customWidth="1"/>
    <col min="517" max="517" width="11.453125" style="1" customWidth="1"/>
    <col min="518" max="518" width="6.453125" style="1" customWidth="1"/>
    <col min="519" max="522" width="11.453125" style="1" customWidth="1"/>
    <col min="523" max="523" width="7" style="1" customWidth="1"/>
    <col min="524" max="525" width="11.453125" style="1" customWidth="1"/>
    <col min="526" max="526" width="6.36328125" style="1" customWidth="1"/>
    <col min="527" max="527" width="16.6328125" style="1" customWidth="1"/>
    <col min="528" max="528" width="18.54296875" style="1" customWidth="1"/>
    <col min="529" max="768" width="11.453125" style="1"/>
    <col min="769" max="769" width="11.6328125" style="1" customWidth="1"/>
    <col min="770" max="770" width="35.453125" style="1" customWidth="1"/>
    <col min="771" max="771" width="13.90625" style="1" customWidth="1"/>
    <col min="772" max="772" width="12.6328125" style="1" customWidth="1"/>
    <col min="773" max="773" width="11.453125" style="1" customWidth="1"/>
    <col min="774" max="774" width="6.453125" style="1" customWidth="1"/>
    <col min="775" max="778" width="11.453125" style="1" customWidth="1"/>
    <col min="779" max="779" width="7" style="1" customWidth="1"/>
    <col min="780" max="781" width="11.453125" style="1" customWidth="1"/>
    <col min="782" max="782" width="6.36328125" style="1" customWidth="1"/>
    <col min="783" max="783" width="16.6328125" style="1" customWidth="1"/>
    <col min="784" max="784" width="18.54296875" style="1" customWidth="1"/>
    <col min="785" max="1024" width="11.453125" style="1"/>
    <col min="1025" max="1025" width="11.6328125" style="1" customWidth="1"/>
    <col min="1026" max="1026" width="35.453125" style="1" customWidth="1"/>
    <col min="1027" max="1027" width="13.90625" style="1" customWidth="1"/>
    <col min="1028" max="1028" width="12.6328125" style="1" customWidth="1"/>
    <col min="1029" max="1029" width="11.453125" style="1" customWidth="1"/>
    <col min="1030" max="1030" width="6.453125" style="1" customWidth="1"/>
    <col min="1031" max="1034" width="11.453125" style="1" customWidth="1"/>
    <col min="1035" max="1035" width="7" style="1" customWidth="1"/>
    <col min="1036" max="1037" width="11.453125" style="1" customWidth="1"/>
    <col min="1038" max="1038" width="6.36328125" style="1" customWidth="1"/>
    <col min="1039" max="1039" width="16.6328125" style="1" customWidth="1"/>
    <col min="1040" max="1040" width="18.54296875" style="1" customWidth="1"/>
    <col min="1041" max="1280" width="11.453125" style="1"/>
    <col min="1281" max="1281" width="11.6328125" style="1" customWidth="1"/>
    <col min="1282" max="1282" width="35.453125" style="1" customWidth="1"/>
    <col min="1283" max="1283" width="13.90625" style="1" customWidth="1"/>
    <col min="1284" max="1284" width="12.6328125" style="1" customWidth="1"/>
    <col min="1285" max="1285" width="11.453125" style="1" customWidth="1"/>
    <col min="1286" max="1286" width="6.453125" style="1" customWidth="1"/>
    <col min="1287" max="1290" width="11.453125" style="1" customWidth="1"/>
    <col min="1291" max="1291" width="7" style="1" customWidth="1"/>
    <col min="1292" max="1293" width="11.453125" style="1" customWidth="1"/>
    <col min="1294" max="1294" width="6.36328125" style="1" customWidth="1"/>
    <col min="1295" max="1295" width="16.6328125" style="1" customWidth="1"/>
    <col min="1296" max="1296" width="18.54296875" style="1" customWidth="1"/>
    <col min="1297" max="1536" width="11.453125" style="1"/>
    <col min="1537" max="1537" width="11.6328125" style="1" customWidth="1"/>
    <col min="1538" max="1538" width="35.453125" style="1" customWidth="1"/>
    <col min="1539" max="1539" width="13.90625" style="1" customWidth="1"/>
    <col min="1540" max="1540" width="12.6328125" style="1" customWidth="1"/>
    <col min="1541" max="1541" width="11.453125" style="1" customWidth="1"/>
    <col min="1542" max="1542" width="6.453125" style="1" customWidth="1"/>
    <col min="1543" max="1546" width="11.453125" style="1" customWidth="1"/>
    <col min="1547" max="1547" width="7" style="1" customWidth="1"/>
    <col min="1548" max="1549" width="11.453125" style="1" customWidth="1"/>
    <col min="1550" max="1550" width="6.36328125" style="1" customWidth="1"/>
    <col min="1551" max="1551" width="16.6328125" style="1" customWidth="1"/>
    <col min="1552" max="1552" width="18.54296875" style="1" customWidth="1"/>
    <col min="1553" max="1792" width="11.453125" style="1"/>
    <col min="1793" max="1793" width="11.6328125" style="1" customWidth="1"/>
    <col min="1794" max="1794" width="35.453125" style="1" customWidth="1"/>
    <col min="1795" max="1795" width="13.90625" style="1" customWidth="1"/>
    <col min="1796" max="1796" width="12.6328125" style="1" customWidth="1"/>
    <col min="1797" max="1797" width="11.453125" style="1" customWidth="1"/>
    <col min="1798" max="1798" width="6.453125" style="1" customWidth="1"/>
    <col min="1799" max="1802" width="11.453125" style="1" customWidth="1"/>
    <col min="1803" max="1803" width="7" style="1" customWidth="1"/>
    <col min="1804" max="1805" width="11.453125" style="1" customWidth="1"/>
    <col min="1806" max="1806" width="6.36328125" style="1" customWidth="1"/>
    <col min="1807" max="1807" width="16.6328125" style="1" customWidth="1"/>
    <col min="1808" max="1808" width="18.54296875" style="1" customWidth="1"/>
    <col min="1809" max="2048" width="11.453125" style="1"/>
    <col min="2049" max="2049" width="11.6328125" style="1" customWidth="1"/>
    <col min="2050" max="2050" width="35.453125" style="1" customWidth="1"/>
    <col min="2051" max="2051" width="13.90625" style="1" customWidth="1"/>
    <col min="2052" max="2052" width="12.6328125" style="1" customWidth="1"/>
    <col min="2053" max="2053" width="11.453125" style="1" customWidth="1"/>
    <col min="2054" max="2054" width="6.453125" style="1" customWidth="1"/>
    <col min="2055" max="2058" width="11.453125" style="1" customWidth="1"/>
    <col min="2059" max="2059" width="7" style="1" customWidth="1"/>
    <col min="2060" max="2061" width="11.453125" style="1" customWidth="1"/>
    <col min="2062" max="2062" width="6.36328125" style="1" customWidth="1"/>
    <col min="2063" max="2063" width="16.6328125" style="1" customWidth="1"/>
    <col min="2064" max="2064" width="18.54296875" style="1" customWidth="1"/>
    <col min="2065" max="2304" width="11.453125" style="1"/>
    <col min="2305" max="2305" width="11.6328125" style="1" customWidth="1"/>
    <col min="2306" max="2306" width="35.453125" style="1" customWidth="1"/>
    <col min="2307" max="2307" width="13.90625" style="1" customWidth="1"/>
    <col min="2308" max="2308" width="12.6328125" style="1" customWidth="1"/>
    <col min="2309" max="2309" width="11.453125" style="1" customWidth="1"/>
    <col min="2310" max="2310" width="6.453125" style="1" customWidth="1"/>
    <col min="2311" max="2314" width="11.453125" style="1" customWidth="1"/>
    <col min="2315" max="2315" width="7" style="1" customWidth="1"/>
    <col min="2316" max="2317" width="11.453125" style="1" customWidth="1"/>
    <col min="2318" max="2318" width="6.36328125" style="1" customWidth="1"/>
    <col min="2319" max="2319" width="16.6328125" style="1" customWidth="1"/>
    <col min="2320" max="2320" width="18.54296875" style="1" customWidth="1"/>
    <col min="2321" max="2560" width="11.453125" style="1"/>
    <col min="2561" max="2561" width="11.6328125" style="1" customWidth="1"/>
    <col min="2562" max="2562" width="35.453125" style="1" customWidth="1"/>
    <col min="2563" max="2563" width="13.90625" style="1" customWidth="1"/>
    <col min="2564" max="2564" width="12.6328125" style="1" customWidth="1"/>
    <col min="2565" max="2565" width="11.453125" style="1" customWidth="1"/>
    <col min="2566" max="2566" width="6.453125" style="1" customWidth="1"/>
    <col min="2567" max="2570" width="11.453125" style="1" customWidth="1"/>
    <col min="2571" max="2571" width="7" style="1" customWidth="1"/>
    <col min="2572" max="2573" width="11.453125" style="1" customWidth="1"/>
    <col min="2574" max="2574" width="6.36328125" style="1" customWidth="1"/>
    <col min="2575" max="2575" width="16.6328125" style="1" customWidth="1"/>
    <col min="2576" max="2576" width="18.54296875" style="1" customWidth="1"/>
    <col min="2577" max="2816" width="11.453125" style="1"/>
    <col min="2817" max="2817" width="11.6328125" style="1" customWidth="1"/>
    <col min="2818" max="2818" width="35.453125" style="1" customWidth="1"/>
    <col min="2819" max="2819" width="13.90625" style="1" customWidth="1"/>
    <col min="2820" max="2820" width="12.6328125" style="1" customWidth="1"/>
    <col min="2821" max="2821" width="11.453125" style="1" customWidth="1"/>
    <col min="2822" max="2822" width="6.453125" style="1" customWidth="1"/>
    <col min="2823" max="2826" width="11.453125" style="1" customWidth="1"/>
    <col min="2827" max="2827" width="7" style="1" customWidth="1"/>
    <col min="2828" max="2829" width="11.453125" style="1" customWidth="1"/>
    <col min="2830" max="2830" width="6.36328125" style="1" customWidth="1"/>
    <col min="2831" max="2831" width="16.6328125" style="1" customWidth="1"/>
    <col min="2832" max="2832" width="18.54296875" style="1" customWidth="1"/>
    <col min="2833" max="3072" width="11.453125" style="1"/>
    <col min="3073" max="3073" width="11.6328125" style="1" customWidth="1"/>
    <col min="3074" max="3074" width="35.453125" style="1" customWidth="1"/>
    <col min="3075" max="3075" width="13.90625" style="1" customWidth="1"/>
    <col min="3076" max="3076" width="12.6328125" style="1" customWidth="1"/>
    <col min="3077" max="3077" width="11.453125" style="1" customWidth="1"/>
    <col min="3078" max="3078" width="6.453125" style="1" customWidth="1"/>
    <col min="3079" max="3082" width="11.453125" style="1" customWidth="1"/>
    <col min="3083" max="3083" width="7" style="1" customWidth="1"/>
    <col min="3084" max="3085" width="11.453125" style="1" customWidth="1"/>
    <col min="3086" max="3086" width="6.36328125" style="1" customWidth="1"/>
    <col min="3087" max="3087" width="16.6328125" style="1" customWidth="1"/>
    <col min="3088" max="3088" width="18.54296875" style="1" customWidth="1"/>
    <col min="3089" max="3328" width="11.453125" style="1"/>
    <col min="3329" max="3329" width="11.6328125" style="1" customWidth="1"/>
    <col min="3330" max="3330" width="35.453125" style="1" customWidth="1"/>
    <col min="3331" max="3331" width="13.90625" style="1" customWidth="1"/>
    <col min="3332" max="3332" width="12.6328125" style="1" customWidth="1"/>
    <col min="3333" max="3333" width="11.453125" style="1" customWidth="1"/>
    <col min="3334" max="3334" width="6.453125" style="1" customWidth="1"/>
    <col min="3335" max="3338" width="11.453125" style="1" customWidth="1"/>
    <col min="3339" max="3339" width="7" style="1" customWidth="1"/>
    <col min="3340" max="3341" width="11.453125" style="1" customWidth="1"/>
    <col min="3342" max="3342" width="6.36328125" style="1" customWidth="1"/>
    <col min="3343" max="3343" width="16.6328125" style="1" customWidth="1"/>
    <col min="3344" max="3344" width="18.54296875" style="1" customWidth="1"/>
    <col min="3345" max="3584" width="11.453125" style="1"/>
    <col min="3585" max="3585" width="11.6328125" style="1" customWidth="1"/>
    <col min="3586" max="3586" width="35.453125" style="1" customWidth="1"/>
    <col min="3587" max="3587" width="13.90625" style="1" customWidth="1"/>
    <col min="3588" max="3588" width="12.6328125" style="1" customWidth="1"/>
    <col min="3589" max="3589" width="11.453125" style="1" customWidth="1"/>
    <col min="3590" max="3590" width="6.453125" style="1" customWidth="1"/>
    <col min="3591" max="3594" width="11.453125" style="1" customWidth="1"/>
    <col min="3595" max="3595" width="7" style="1" customWidth="1"/>
    <col min="3596" max="3597" width="11.453125" style="1" customWidth="1"/>
    <col min="3598" max="3598" width="6.36328125" style="1" customWidth="1"/>
    <col min="3599" max="3599" width="16.6328125" style="1" customWidth="1"/>
    <col min="3600" max="3600" width="18.54296875" style="1" customWidth="1"/>
    <col min="3601" max="3840" width="11.453125" style="1"/>
    <col min="3841" max="3841" width="11.6328125" style="1" customWidth="1"/>
    <col min="3842" max="3842" width="35.453125" style="1" customWidth="1"/>
    <col min="3843" max="3843" width="13.90625" style="1" customWidth="1"/>
    <col min="3844" max="3844" width="12.6328125" style="1" customWidth="1"/>
    <col min="3845" max="3845" width="11.453125" style="1" customWidth="1"/>
    <col min="3846" max="3846" width="6.453125" style="1" customWidth="1"/>
    <col min="3847" max="3850" width="11.453125" style="1" customWidth="1"/>
    <col min="3851" max="3851" width="7" style="1" customWidth="1"/>
    <col min="3852" max="3853" width="11.453125" style="1" customWidth="1"/>
    <col min="3854" max="3854" width="6.36328125" style="1" customWidth="1"/>
    <col min="3855" max="3855" width="16.6328125" style="1" customWidth="1"/>
    <col min="3856" max="3856" width="18.54296875" style="1" customWidth="1"/>
    <col min="3857" max="4096" width="11.453125" style="1"/>
    <col min="4097" max="4097" width="11.6328125" style="1" customWidth="1"/>
    <col min="4098" max="4098" width="35.453125" style="1" customWidth="1"/>
    <col min="4099" max="4099" width="13.90625" style="1" customWidth="1"/>
    <col min="4100" max="4100" width="12.6328125" style="1" customWidth="1"/>
    <col min="4101" max="4101" width="11.453125" style="1" customWidth="1"/>
    <col min="4102" max="4102" width="6.453125" style="1" customWidth="1"/>
    <col min="4103" max="4106" width="11.453125" style="1" customWidth="1"/>
    <col min="4107" max="4107" width="7" style="1" customWidth="1"/>
    <col min="4108" max="4109" width="11.453125" style="1" customWidth="1"/>
    <col min="4110" max="4110" width="6.36328125" style="1" customWidth="1"/>
    <col min="4111" max="4111" width="16.6328125" style="1" customWidth="1"/>
    <col min="4112" max="4112" width="18.54296875" style="1" customWidth="1"/>
    <col min="4113" max="4352" width="11.453125" style="1"/>
    <col min="4353" max="4353" width="11.6328125" style="1" customWidth="1"/>
    <col min="4354" max="4354" width="35.453125" style="1" customWidth="1"/>
    <col min="4355" max="4355" width="13.90625" style="1" customWidth="1"/>
    <col min="4356" max="4356" width="12.6328125" style="1" customWidth="1"/>
    <col min="4357" max="4357" width="11.453125" style="1" customWidth="1"/>
    <col min="4358" max="4358" width="6.453125" style="1" customWidth="1"/>
    <col min="4359" max="4362" width="11.453125" style="1" customWidth="1"/>
    <col min="4363" max="4363" width="7" style="1" customWidth="1"/>
    <col min="4364" max="4365" width="11.453125" style="1" customWidth="1"/>
    <col min="4366" max="4366" width="6.36328125" style="1" customWidth="1"/>
    <col min="4367" max="4367" width="16.6328125" style="1" customWidth="1"/>
    <col min="4368" max="4368" width="18.54296875" style="1" customWidth="1"/>
    <col min="4369" max="4608" width="11.453125" style="1"/>
    <col min="4609" max="4609" width="11.6328125" style="1" customWidth="1"/>
    <col min="4610" max="4610" width="35.453125" style="1" customWidth="1"/>
    <col min="4611" max="4611" width="13.90625" style="1" customWidth="1"/>
    <col min="4612" max="4612" width="12.6328125" style="1" customWidth="1"/>
    <col min="4613" max="4613" width="11.453125" style="1" customWidth="1"/>
    <col min="4614" max="4614" width="6.453125" style="1" customWidth="1"/>
    <col min="4615" max="4618" width="11.453125" style="1" customWidth="1"/>
    <col min="4619" max="4619" width="7" style="1" customWidth="1"/>
    <col min="4620" max="4621" width="11.453125" style="1" customWidth="1"/>
    <col min="4622" max="4622" width="6.36328125" style="1" customWidth="1"/>
    <col min="4623" max="4623" width="16.6328125" style="1" customWidth="1"/>
    <col min="4624" max="4624" width="18.54296875" style="1" customWidth="1"/>
    <col min="4625" max="4864" width="11.453125" style="1"/>
    <col min="4865" max="4865" width="11.6328125" style="1" customWidth="1"/>
    <col min="4866" max="4866" width="35.453125" style="1" customWidth="1"/>
    <col min="4867" max="4867" width="13.90625" style="1" customWidth="1"/>
    <col min="4868" max="4868" width="12.6328125" style="1" customWidth="1"/>
    <col min="4869" max="4869" width="11.453125" style="1" customWidth="1"/>
    <col min="4870" max="4870" width="6.453125" style="1" customWidth="1"/>
    <col min="4871" max="4874" width="11.453125" style="1" customWidth="1"/>
    <col min="4875" max="4875" width="7" style="1" customWidth="1"/>
    <col min="4876" max="4877" width="11.453125" style="1" customWidth="1"/>
    <col min="4878" max="4878" width="6.36328125" style="1" customWidth="1"/>
    <col min="4879" max="4879" width="16.6328125" style="1" customWidth="1"/>
    <col min="4880" max="4880" width="18.54296875" style="1" customWidth="1"/>
    <col min="4881" max="5120" width="11.453125" style="1"/>
    <col min="5121" max="5121" width="11.6328125" style="1" customWidth="1"/>
    <col min="5122" max="5122" width="35.453125" style="1" customWidth="1"/>
    <col min="5123" max="5123" width="13.90625" style="1" customWidth="1"/>
    <col min="5124" max="5124" width="12.6328125" style="1" customWidth="1"/>
    <col min="5125" max="5125" width="11.453125" style="1" customWidth="1"/>
    <col min="5126" max="5126" width="6.453125" style="1" customWidth="1"/>
    <col min="5127" max="5130" width="11.453125" style="1" customWidth="1"/>
    <col min="5131" max="5131" width="7" style="1" customWidth="1"/>
    <col min="5132" max="5133" width="11.453125" style="1" customWidth="1"/>
    <col min="5134" max="5134" width="6.36328125" style="1" customWidth="1"/>
    <col min="5135" max="5135" width="16.6328125" style="1" customWidth="1"/>
    <col min="5136" max="5136" width="18.54296875" style="1" customWidth="1"/>
    <col min="5137" max="5376" width="11.453125" style="1"/>
    <col min="5377" max="5377" width="11.6328125" style="1" customWidth="1"/>
    <col min="5378" max="5378" width="35.453125" style="1" customWidth="1"/>
    <col min="5379" max="5379" width="13.90625" style="1" customWidth="1"/>
    <col min="5380" max="5380" width="12.6328125" style="1" customWidth="1"/>
    <col min="5381" max="5381" width="11.453125" style="1" customWidth="1"/>
    <col min="5382" max="5382" width="6.453125" style="1" customWidth="1"/>
    <col min="5383" max="5386" width="11.453125" style="1" customWidth="1"/>
    <col min="5387" max="5387" width="7" style="1" customWidth="1"/>
    <col min="5388" max="5389" width="11.453125" style="1" customWidth="1"/>
    <col min="5390" max="5390" width="6.36328125" style="1" customWidth="1"/>
    <col min="5391" max="5391" width="16.6328125" style="1" customWidth="1"/>
    <col min="5392" max="5392" width="18.54296875" style="1" customWidth="1"/>
    <col min="5393" max="5632" width="11.453125" style="1"/>
    <col min="5633" max="5633" width="11.6328125" style="1" customWidth="1"/>
    <col min="5634" max="5634" width="35.453125" style="1" customWidth="1"/>
    <col min="5635" max="5635" width="13.90625" style="1" customWidth="1"/>
    <col min="5636" max="5636" width="12.6328125" style="1" customWidth="1"/>
    <col min="5637" max="5637" width="11.453125" style="1" customWidth="1"/>
    <col min="5638" max="5638" width="6.453125" style="1" customWidth="1"/>
    <col min="5639" max="5642" width="11.453125" style="1" customWidth="1"/>
    <col min="5643" max="5643" width="7" style="1" customWidth="1"/>
    <col min="5644" max="5645" width="11.453125" style="1" customWidth="1"/>
    <col min="5646" max="5646" width="6.36328125" style="1" customWidth="1"/>
    <col min="5647" max="5647" width="16.6328125" style="1" customWidth="1"/>
    <col min="5648" max="5648" width="18.54296875" style="1" customWidth="1"/>
    <col min="5649" max="5888" width="11.453125" style="1"/>
    <col min="5889" max="5889" width="11.6328125" style="1" customWidth="1"/>
    <col min="5890" max="5890" width="35.453125" style="1" customWidth="1"/>
    <col min="5891" max="5891" width="13.90625" style="1" customWidth="1"/>
    <col min="5892" max="5892" width="12.6328125" style="1" customWidth="1"/>
    <col min="5893" max="5893" width="11.453125" style="1" customWidth="1"/>
    <col min="5894" max="5894" width="6.453125" style="1" customWidth="1"/>
    <col min="5895" max="5898" width="11.453125" style="1" customWidth="1"/>
    <col min="5899" max="5899" width="7" style="1" customWidth="1"/>
    <col min="5900" max="5901" width="11.453125" style="1" customWidth="1"/>
    <col min="5902" max="5902" width="6.36328125" style="1" customWidth="1"/>
    <col min="5903" max="5903" width="16.6328125" style="1" customWidth="1"/>
    <col min="5904" max="5904" width="18.54296875" style="1" customWidth="1"/>
    <col min="5905" max="6144" width="11.453125" style="1"/>
    <col min="6145" max="6145" width="11.6328125" style="1" customWidth="1"/>
    <col min="6146" max="6146" width="35.453125" style="1" customWidth="1"/>
    <col min="6147" max="6147" width="13.90625" style="1" customWidth="1"/>
    <col min="6148" max="6148" width="12.6328125" style="1" customWidth="1"/>
    <col min="6149" max="6149" width="11.453125" style="1" customWidth="1"/>
    <col min="6150" max="6150" width="6.453125" style="1" customWidth="1"/>
    <col min="6151" max="6154" width="11.453125" style="1" customWidth="1"/>
    <col min="6155" max="6155" width="7" style="1" customWidth="1"/>
    <col min="6156" max="6157" width="11.453125" style="1" customWidth="1"/>
    <col min="6158" max="6158" width="6.36328125" style="1" customWidth="1"/>
    <col min="6159" max="6159" width="16.6328125" style="1" customWidth="1"/>
    <col min="6160" max="6160" width="18.54296875" style="1" customWidth="1"/>
    <col min="6161" max="6400" width="11.453125" style="1"/>
    <col min="6401" max="6401" width="11.6328125" style="1" customWidth="1"/>
    <col min="6402" max="6402" width="35.453125" style="1" customWidth="1"/>
    <col min="6403" max="6403" width="13.90625" style="1" customWidth="1"/>
    <col min="6404" max="6404" width="12.6328125" style="1" customWidth="1"/>
    <col min="6405" max="6405" width="11.453125" style="1" customWidth="1"/>
    <col min="6406" max="6406" width="6.453125" style="1" customWidth="1"/>
    <col min="6407" max="6410" width="11.453125" style="1" customWidth="1"/>
    <col min="6411" max="6411" width="7" style="1" customWidth="1"/>
    <col min="6412" max="6413" width="11.453125" style="1" customWidth="1"/>
    <col min="6414" max="6414" width="6.36328125" style="1" customWidth="1"/>
    <col min="6415" max="6415" width="16.6328125" style="1" customWidth="1"/>
    <col min="6416" max="6416" width="18.54296875" style="1" customWidth="1"/>
    <col min="6417" max="6656" width="11.453125" style="1"/>
    <col min="6657" max="6657" width="11.6328125" style="1" customWidth="1"/>
    <col min="6658" max="6658" width="35.453125" style="1" customWidth="1"/>
    <col min="6659" max="6659" width="13.90625" style="1" customWidth="1"/>
    <col min="6660" max="6660" width="12.6328125" style="1" customWidth="1"/>
    <col min="6661" max="6661" width="11.453125" style="1" customWidth="1"/>
    <col min="6662" max="6662" width="6.453125" style="1" customWidth="1"/>
    <col min="6663" max="6666" width="11.453125" style="1" customWidth="1"/>
    <col min="6667" max="6667" width="7" style="1" customWidth="1"/>
    <col min="6668" max="6669" width="11.453125" style="1" customWidth="1"/>
    <col min="6670" max="6670" width="6.36328125" style="1" customWidth="1"/>
    <col min="6671" max="6671" width="16.6328125" style="1" customWidth="1"/>
    <col min="6672" max="6672" width="18.54296875" style="1" customWidth="1"/>
    <col min="6673" max="6912" width="11.453125" style="1"/>
    <col min="6913" max="6913" width="11.6328125" style="1" customWidth="1"/>
    <col min="6914" max="6914" width="35.453125" style="1" customWidth="1"/>
    <col min="6915" max="6915" width="13.90625" style="1" customWidth="1"/>
    <col min="6916" max="6916" width="12.6328125" style="1" customWidth="1"/>
    <col min="6917" max="6917" width="11.453125" style="1" customWidth="1"/>
    <col min="6918" max="6918" width="6.453125" style="1" customWidth="1"/>
    <col min="6919" max="6922" width="11.453125" style="1" customWidth="1"/>
    <col min="6923" max="6923" width="7" style="1" customWidth="1"/>
    <col min="6924" max="6925" width="11.453125" style="1" customWidth="1"/>
    <col min="6926" max="6926" width="6.36328125" style="1" customWidth="1"/>
    <col min="6927" max="6927" width="16.6328125" style="1" customWidth="1"/>
    <col min="6928" max="6928" width="18.54296875" style="1" customWidth="1"/>
    <col min="6929" max="7168" width="11.453125" style="1"/>
    <col min="7169" max="7169" width="11.6328125" style="1" customWidth="1"/>
    <col min="7170" max="7170" width="35.453125" style="1" customWidth="1"/>
    <col min="7171" max="7171" width="13.90625" style="1" customWidth="1"/>
    <col min="7172" max="7172" width="12.6328125" style="1" customWidth="1"/>
    <col min="7173" max="7173" width="11.453125" style="1" customWidth="1"/>
    <col min="7174" max="7174" width="6.453125" style="1" customWidth="1"/>
    <col min="7175" max="7178" width="11.453125" style="1" customWidth="1"/>
    <col min="7179" max="7179" width="7" style="1" customWidth="1"/>
    <col min="7180" max="7181" width="11.453125" style="1" customWidth="1"/>
    <col min="7182" max="7182" width="6.36328125" style="1" customWidth="1"/>
    <col min="7183" max="7183" width="16.6328125" style="1" customWidth="1"/>
    <col min="7184" max="7184" width="18.54296875" style="1" customWidth="1"/>
    <col min="7185" max="7424" width="11.453125" style="1"/>
    <col min="7425" max="7425" width="11.6328125" style="1" customWidth="1"/>
    <col min="7426" max="7426" width="35.453125" style="1" customWidth="1"/>
    <col min="7427" max="7427" width="13.90625" style="1" customWidth="1"/>
    <col min="7428" max="7428" width="12.6328125" style="1" customWidth="1"/>
    <col min="7429" max="7429" width="11.453125" style="1" customWidth="1"/>
    <col min="7430" max="7430" width="6.453125" style="1" customWidth="1"/>
    <col min="7431" max="7434" width="11.453125" style="1" customWidth="1"/>
    <col min="7435" max="7435" width="7" style="1" customWidth="1"/>
    <col min="7436" max="7437" width="11.453125" style="1" customWidth="1"/>
    <col min="7438" max="7438" width="6.36328125" style="1" customWidth="1"/>
    <col min="7439" max="7439" width="16.6328125" style="1" customWidth="1"/>
    <col min="7440" max="7440" width="18.54296875" style="1" customWidth="1"/>
    <col min="7441" max="7680" width="11.453125" style="1"/>
    <col min="7681" max="7681" width="11.6328125" style="1" customWidth="1"/>
    <col min="7682" max="7682" width="35.453125" style="1" customWidth="1"/>
    <col min="7683" max="7683" width="13.90625" style="1" customWidth="1"/>
    <col min="7684" max="7684" width="12.6328125" style="1" customWidth="1"/>
    <col min="7685" max="7685" width="11.453125" style="1" customWidth="1"/>
    <col min="7686" max="7686" width="6.453125" style="1" customWidth="1"/>
    <col min="7687" max="7690" width="11.453125" style="1" customWidth="1"/>
    <col min="7691" max="7691" width="7" style="1" customWidth="1"/>
    <col min="7692" max="7693" width="11.453125" style="1" customWidth="1"/>
    <col min="7694" max="7694" width="6.36328125" style="1" customWidth="1"/>
    <col min="7695" max="7695" width="16.6328125" style="1" customWidth="1"/>
    <col min="7696" max="7696" width="18.54296875" style="1" customWidth="1"/>
    <col min="7697" max="7936" width="11.453125" style="1"/>
    <col min="7937" max="7937" width="11.6328125" style="1" customWidth="1"/>
    <col min="7938" max="7938" width="35.453125" style="1" customWidth="1"/>
    <col min="7939" max="7939" width="13.90625" style="1" customWidth="1"/>
    <col min="7940" max="7940" width="12.6328125" style="1" customWidth="1"/>
    <col min="7941" max="7941" width="11.453125" style="1" customWidth="1"/>
    <col min="7942" max="7942" width="6.453125" style="1" customWidth="1"/>
    <col min="7943" max="7946" width="11.453125" style="1" customWidth="1"/>
    <col min="7947" max="7947" width="7" style="1" customWidth="1"/>
    <col min="7948" max="7949" width="11.453125" style="1" customWidth="1"/>
    <col min="7950" max="7950" width="6.36328125" style="1" customWidth="1"/>
    <col min="7951" max="7951" width="16.6328125" style="1" customWidth="1"/>
    <col min="7952" max="7952" width="18.54296875" style="1" customWidth="1"/>
    <col min="7953" max="8192" width="11.453125" style="1"/>
    <col min="8193" max="8193" width="11.6328125" style="1" customWidth="1"/>
    <col min="8194" max="8194" width="35.453125" style="1" customWidth="1"/>
    <col min="8195" max="8195" width="13.90625" style="1" customWidth="1"/>
    <col min="8196" max="8196" width="12.6328125" style="1" customWidth="1"/>
    <col min="8197" max="8197" width="11.453125" style="1" customWidth="1"/>
    <col min="8198" max="8198" width="6.453125" style="1" customWidth="1"/>
    <col min="8199" max="8202" width="11.453125" style="1" customWidth="1"/>
    <col min="8203" max="8203" width="7" style="1" customWidth="1"/>
    <col min="8204" max="8205" width="11.453125" style="1" customWidth="1"/>
    <col min="8206" max="8206" width="6.36328125" style="1" customWidth="1"/>
    <col min="8207" max="8207" width="16.6328125" style="1" customWidth="1"/>
    <col min="8208" max="8208" width="18.54296875" style="1" customWidth="1"/>
    <col min="8209" max="8448" width="11.453125" style="1"/>
    <col min="8449" max="8449" width="11.6328125" style="1" customWidth="1"/>
    <col min="8450" max="8450" width="35.453125" style="1" customWidth="1"/>
    <col min="8451" max="8451" width="13.90625" style="1" customWidth="1"/>
    <col min="8452" max="8452" width="12.6328125" style="1" customWidth="1"/>
    <col min="8453" max="8453" width="11.453125" style="1" customWidth="1"/>
    <col min="8454" max="8454" width="6.453125" style="1" customWidth="1"/>
    <col min="8455" max="8458" width="11.453125" style="1" customWidth="1"/>
    <col min="8459" max="8459" width="7" style="1" customWidth="1"/>
    <col min="8460" max="8461" width="11.453125" style="1" customWidth="1"/>
    <col min="8462" max="8462" width="6.36328125" style="1" customWidth="1"/>
    <col min="8463" max="8463" width="16.6328125" style="1" customWidth="1"/>
    <col min="8464" max="8464" width="18.54296875" style="1" customWidth="1"/>
    <col min="8465" max="8704" width="11.453125" style="1"/>
    <col min="8705" max="8705" width="11.6328125" style="1" customWidth="1"/>
    <col min="8706" max="8706" width="35.453125" style="1" customWidth="1"/>
    <col min="8707" max="8707" width="13.90625" style="1" customWidth="1"/>
    <col min="8708" max="8708" width="12.6328125" style="1" customWidth="1"/>
    <col min="8709" max="8709" width="11.453125" style="1" customWidth="1"/>
    <col min="8710" max="8710" width="6.453125" style="1" customWidth="1"/>
    <col min="8711" max="8714" width="11.453125" style="1" customWidth="1"/>
    <col min="8715" max="8715" width="7" style="1" customWidth="1"/>
    <col min="8716" max="8717" width="11.453125" style="1" customWidth="1"/>
    <col min="8718" max="8718" width="6.36328125" style="1" customWidth="1"/>
    <col min="8719" max="8719" width="16.6328125" style="1" customWidth="1"/>
    <col min="8720" max="8720" width="18.54296875" style="1" customWidth="1"/>
    <col min="8721" max="8960" width="11.453125" style="1"/>
    <col min="8961" max="8961" width="11.6328125" style="1" customWidth="1"/>
    <col min="8962" max="8962" width="35.453125" style="1" customWidth="1"/>
    <col min="8963" max="8963" width="13.90625" style="1" customWidth="1"/>
    <col min="8964" max="8964" width="12.6328125" style="1" customWidth="1"/>
    <col min="8965" max="8965" width="11.453125" style="1" customWidth="1"/>
    <col min="8966" max="8966" width="6.453125" style="1" customWidth="1"/>
    <col min="8967" max="8970" width="11.453125" style="1" customWidth="1"/>
    <col min="8971" max="8971" width="7" style="1" customWidth="1"/>
    <col min="8972" max="8973" width="11.453125" style="1" customWidth="1"/>
    <col min="8974" max="8974" width="6.36328125" style="1" customWidth="1"/>
    <col min="8975" max="8975" width="16.6328125" style="1" customWidth="1"/>
    <col min="8976" max="8976" width="18.54296875" style="1" customWidth="1"/>
    <col min="8977" max="9216" width="11.453125" style="1"/>
    <col min="9217" max="9217" width="11.6328125" style="1" customWidth="1"/>
    <col min="9218" max="9218" width="35.453125" style="1" customWidth="1"/>
    <col min="9219" max="9219" width="13.90625" style="1" customWidth="1"/>
    <col min="9220" max="9220" width="12.6328125" style="1" customWidth="1"/>
    <col min="9221" max="9221" width="11.453125" style="1" customWidth="1"/>
    <col min="9222" max="9222" width="6.453125" style="1" customWidth="1"/>
    <col min="9223" max="9226" width="11.453125" style="1" customWidth="1"/>
    <col min="9227" max="9227" width="7" style="1" customWidth="1"/>
    <col min="9228" max="9229" width="11.453125" style="1" customWidth="1"/>
    <col min="9230" max="9230" width="6.36328125" style="1" customWidth="1"/>
    <col min="9231" max="9231" width="16.6328125" style="1" customWidth="1"/>
    <col min="9232" max="9232" width="18.54296875" style="1" customWidth="1"/>
    <col min="9233" max="9472" width="11.453125" style="1"/>
    <col min="9473" max="9473" width="11.6328125" style="1" customWidth="1"/>
    <col min="9474" max="9474" width="35.453125" style="1" customWidth="1"/>
    <col min="9475" max="9475" width="13.90625" style="1" customWidth="1"/>
    <col min="9476" max="9476" width="12.6328125" style="1" customWidth="1"/>
    <col min="9477" max="9477" width="11.453125" style="1" customWidth="1"/>
    <col min="9478" max="9478" width="6.453125" style="1" customWidth="1"/>
    <col min="9479" max="9482" width="11.453125" style="1" customWidth="1"/>
    <col min="9483" max="9483" width="7" style="1" customWidth="1"/>
    <col min="9484" max="9485" width="11.453125" style="1" customWidth="1"/>
    <col min="9486" max="9486" width="6.36328125" style="1" customWidth="1"/>
    <col min="9487" max="9487" width="16.6328125" style="1" customWidth="1"/>
    <col min="9488" max="9488" width="18.54296875" style="1" customWidth="1"/>
    <col min="9489" max="9728" width="11.453125" style="1"/>
    <col min="9729" max="9729" width="11.6328125" style="1" customWidth="1"/>
    <col min="9730" max="9730" width="35.453125" style="1" customWidth="1"/>
    <col min="9731" max="9731" width="13.90625" style="1" customWidth="1"/>
    <col min="9732" max="9732" width="12.6328125" style="1" customWidth="1"/>
    <col min="9733" max="9733" width="11.453125" style="1" customWidth="1"/>
    <col min="9734" max="9734" width="6.453125" style="1" customWidth="1"/>
    <col min="9735" max="9738" width="11.453125" style="1" customWidth="1"/>
    <col min="9739" max="9739" width="7" style="1" customWidth="1"/>
    <col min="9740" max="9741" width="11.453125" style="1" customWidth="1"/>
    <col min="9742" max="9742" width="6.36328125" style="1" customWidth="1"/>
    <col min="9743" max="9743" width="16.6328125" style="1" customWidth="1"/>
    <col min="9744" max="9744" width="18.54296875" style="1" customWidth="1"/>
    <col min="9745" max="9984" width="11.453125" style="1"/>
    <col min="9985" max="9985" width="11.6328125" style="1" customWidth="1"/>
    <col min="9986" max="9986" width="35.453125" style="1" customWidth="1"/>
    <col min="9987" max="9987" width="13.90625" style="1" customWidth="1"/>
    <col min="9988" max="9988" width="12.6328125" style="1" customWidth="1"/>
    <col min="9989" max="9989" width="11.453125" style="1" customWidth="1"/>
    <col min="9990" max="9990" width="6.453125" style="1" customWidth="1"/>
    <col min="9991" max="9994" width="11.453125" style="1" customWidth="1"/>
    <col min="9995" max="9995" width="7" style="1" customWidth="1"/>
    <col min="9996" max="9997" width="11.453125" style="1" customWidth="1"/>
    <col min="9998" max="9998" width="6.36328125" style="1" customWidth="1"/>
    <col min="9999" max="9999" width="16.6328125" style="1" customWidth="1"/>
    <col min="10000" max="10000" width="18.54296875" style="1" customWidth="1"/>
    <col min="10001" max="10240" width="11.453125" style="1"/>
    <col min="10241" max="10241" width="11.6328125" style="1" customWidth="1"/>
    <col min="10242" max="10242" width="35.453125" style="1" customWidth="1"/>
    <col min="10243" max="10243" width="13.90625" style="1" customWidth="1"/>
    <col min="10244" max="10244" width="12.6328125" style="1" customWidth="1"/>
    <col min="10245" max="10245" width="11.453125" style="1" customWidth="1"/>
    <col min="10246" max="10246" width="6.453125" style="1" customWidth="1"/>
    <col min="10247" max="10250" width="11.453125" style="1" customWidth="1"/>
    <col min="10251" max="10251" width="7" style="1" customWidth="1"/>
    <col min="10252" max="10253" width="11.453125" style="1" customWidth="1"/>
    <col min="10254" max="10254" width="6.36328125" style="1" customWidth="1"/>
    <col min="10255" max="10255" width="16.6328125" style="1" customWidth="1"/>
    <col min="10256" max="10256" width="18.54296875" style="1" customWidth="1"/>
    <col min="10257" max="10496" width="11.453125" style="1"/>
    <col min="10497" max="10497" width="11.6328125" style="1" customWidth="1"/>
    <col min="10498" max="10498" width="35.453125" style="1" customWidth="1"/>
    <col min="10499" max="10499" width="13.90625" style="1" customWidth="1"/>
    <col min="10500" max="10500" width="12.6328125" style="1" customWidth="1"/>
    <col min="10501" max="10501" width="11.453125" style="1" customWidth="1"/>
    <col min="10502" max="10502" width="6.453125" style="1" customWidth="1"/>
    <col min="10503" max="10506" width="11.453125" style="1" customWidth="1"/>
    <col min="10507" max="10507" width="7" style="1" customWidth="1"/>
    <col min="10508" max="10509" width="11.453125" style="1" customWidth="1"/>
    <col min="10510" max="10510" width="6.36328125" style="1" customWidth="1"/>
    <col min="10511" max="10511" width="16.6328125" style="1" customWidth="1"/>
    <col min="10512" max="10512" width="18.54296875" style="1" customWidth="1"/>
    <col min="10513" max="10752" width="11.453125" style="1"/>
    <col min="10753" max="10753" width="11.6328125" style="1" customWidth="1"/>
    <col min="10754" max="10754" width="35.453125" style="1" customWidth="1"/>
    <col min="10755" max="10755" width="13.90625" style="1" customWidth="1"/>
    <col min="10756" max="10756" width="12.6328125" style="1" customWidth="1"/>
    <col min="10757" max="10757" width="11.453125" style="1" customWidth="1"/>
    <col min="10758" max="10758" width="6.453125" style="1" customWidth="1"/>
    <col min="10759" max="10762" width="11.453125" style="1" customWidth="1"/>
    <col min="10763" max="10763" width="7" style="1" customWidth="1"/>
    <col min="10764" max="10765" width="11.453125" style="1" customWidth="1"/>
    <col min="10766" max="10766" width="6.36328125" style="1" customWidth="1"/>
    <col min="10767" max="10767" width="16.6328125" style="1" customWidth="1"/>
    <col min="10768" max="10768" width="18.54296875" style="1" customWidth="1"/>
    <col min="10769" max="11008" width="11.453125" style="1"/>
    <col min="11009" max="11009" width="11.6328125" style="1" customWidth="1"/>
    <col min="11010" max="11010" width="35.453125" style="1" customWidth="1"/>
    <col min="11011" max="11011" width="13.90625" style="1" customWidth="1"/>
    <col min="11012" max="11012" width="12.6328125" style="1" customWidth="1"/>
    <col min="11013" max="11013" width="11.453125" style="1" customWidth="1"/>
    <col min="11014" max="11014" width="6.453125" style="1" customWidth="1"/>
    <col min="11015" max="11018" width="11.453125" style="1" customWidth="1"/>
    <col min="11019" max="11019" width="7" style="1" customWidth="1"/>
    <col min="11020" max="11021" width="11.453125" style="1" customWidth="1"/>
    <col min="11022" max="11022" width="6.36328125" style="1" customWidth="1"/>
    <col min="11023" max="11023" width="16.6328125" style="1" customWidth="1"/>
    <col min="11024" max="11024" width="18.54296875" style="1" customWidth="1"/>
    <col min="11025" max="11264" width="11.453125" style="1"/>
    <col min="11265" max="11265" width="11.6328125" style="1" customWidth="1"/>
    <col min="11266" max="11266" width="35.453125" style="1" customWidth="1"/>
    <col min="11267" max="11267" width="13.90625" style="1" customWidth="1"/>
    <col min="11268" max="11268" width="12.6328125" style="1" customWidth="1"/>
    <col min="11269" max="11269" width="11.453125" style="1" customWidth="1"/>
    <col min="11270" max="11270" width="6.453125" style="1" customWidth="1"/>
    <col min="11271" max="11274" width="11.453125" style="1" customWidth="1"/>
    <col min="11275" max="11275" width="7" style="1" customWidth="1"/>
    <col min="11276" max="11277" width="11.453125" style="1" customWidth="1"/>
    <col min="11278" max="11278" width="6.36328125" style="1" customWidth="1"/>
    <col min="11279" max="11279" width="16.6328125" style="1" customWidth="1"/>
    <col min="11280" max="11280" width="18.54296875" style="1" customWidth="1"/>
    <col min="11281" max="11520" width="11.453125" style="1"/>
    <col min="11521" max="11521" width="11.6328125" style="1" customWidth="1"/>
    <col min="11522" max="11522" width="35.453125" style="1" customWidth="1"/>
    <col min="11523" max="11523" width="13.90625" style="1" customWidth="1"/>
    <col min="11524" max="11524" width="12.6328125" style="1" customWidth="1"/>
    <col min="11525" max="11525" width="11.453125" style="1" customWidth="1"/>
    <col min="11526" max="11526" width="6.453125" style="1" customWidth="1"/>
    <col min="11527" max="11530" width="11.453125" style="1" customWidth="1"/>
    <col min="11531" max="11531" width="7" style="1" customWidth="1"/>
    <col min="11532" max="11533" width="11.453125" style="1" customWidth="1"/>
    <col min="11534" max="11534" width="6.36328125" style="1" customWidth="1"/>
    <col min="11535" max="11535" width="16.6328125" style="1" customWidth="1"/>
    <col min="11536" max="11536" width="18.54296875" style="1" customWidth="1"/>
    <col min="11537" max="11776" width="11.453125" style="1"/>
    <col min="11777" max="11777" width="11.6328125" style="1" customWidth="1"/>
    <col min="11778" max="11778" width="35.453125" style="1" customWidth="1"/>
    <col min="11779" max="11779" width="13.90625" style="1" customWidth="1"/>
    <col min="11780" max="11780" width="12.6328125" style="1" customWidth="1"/>
    <col min="11781" max="11781" width="11.453125" style="1" customWidth="1"/>
    <col min="11782" max="11782" width="6.453125" style="1" customWidth="1"/>
    <col min="11783" max="11786" width="11.453125" style="1" customWidth="1"/>
    <col min="11787" max="11787" width="7" style="1" customWidth="1"/>
    <col min="11788" max="11789" width="11.453125" style="1" customWidth="1"/>
    <col min="11790" max="11790" width="6.36328125" style="1" customWidth="1"/>
    <col min="11791" max="11791" width="16.6328125" style="1" customWidth="1"/>
    <col min="11792" max="11792" width="18.54296875" style="1" customWidth="1"/>
    <col min="11793" max="12032" width="11.453125" style="1"/>
    <col min="12033" max="12033" width="11.6328125" style="1" customWidth="1"/>
    <col min="12034" max="12034" width="35.453125" style="1" customWidth="1"/>
    <col min="12035" max="12035" width="13.90625" style="1" customWidth="1"/>
    <col min="12036" max="12036" width="12.6328125" style="1" customWidth="1"/>
    <col min="12037" max="12037" width="11.453125" style="1" customWidth="1"/>
    <col min="12038" max="12038" width="6.453125" style="1" customWidth="1"/>
    <col min="12039" max="12042" width="11.453125" style="1" customWidth="1"/>
    <col min="12043" max="12043" width="7" style="1" customWidth="1"/>
    <col min="12044" max="12045" width="11.453125" style="1" customWidth="1"/>
    <col min="12046" max="12046" width="6.36328125" style="1" customWidth="1"/>
    <col min="12047" max="12047" width="16.6328125" style="1" customWidth="1"/>
    <col min="12048" max="12048" width="18.54296875" style="1" customWidth="1"/>
    <col min="12049" max="12288" width="11.453125" style="1"/>
    <col min="12289" max="12289" width="11.6328125" style="1" customWidth="1"/>
    <col min="12290" max="12290" width="35.453125" style="1" customWidth="1"/>
    <col min="12291" max="12291" width="13.90625" style="1" customWidth="1"/>
    <col min="12292" max="12292" width="12.6328125" style="1" customWidth="1"/>
    <col min="12293" max="12293" width="11.453125" style="1" customWidth="1"/>
    <col min="12294" max="12294" width="6.453125" style="1" customWidth="1"/>
    <col min="12295" max="12298" width="11.453125" style="1" customWidth="1"/>
    <col min="12299" max="12299" width="7" style="1" customWidth="1"/>
    <col min="12300" max="12301" width="11.453125" style="1" customWidth="1"/>
    <col min="12302" max="12302" width="6.36328125" style="1" customWidth="1"/>
    <col min="12303" max="12303" width="16.6328125" style="1" customWidth="1"/>
    <col min="12304" max="12304" width="18.54296875" style="1" customWidth="1"/>
    <col min="12305" max="12544" width="11.453125" style="1"/>
    <col min="12545" max="12545" width="11.6328125" style="1" customWidth="1"/>
    <col min="12546" max="12546" width="35.453125" style="1" customWidth="1"/>
    <col min="12547" max="12547" width="13.90625" style="1" customWidth="1"/>
    <col min="12548" max="12548" width="12.6328125" style="1" customWidth="1"/>
    <col min="12549" max="12549" width="11.453125" style="1" customWidth="1"/>
    <col min="12550" max="12550" width="6.453125" style="1" customWidth="1"/>
    <col min="12551" max="12554" width="11.453125" style="1" customWidth="1"/>
    <col min="12555" max="12555" width="7" style="1" customWidth="1"/>
    <col min="12556" max="12557" width="11.453125" style="1" customWidth="1"/>
    <col min="12558" max="12558" width="6.36328125" style="1" customWidth="1"/>
    <col min="12559" max="12559" width="16.6328125" style="1" customWidth="1"/>
    <col min="12560" max="12560" width="18.54296875" style="1" customWidth="1"/>
    <col min="12561" max="12800" width="11.453125" style="1"/>
    <col min="12801" max="12801" width="11.6328125" style="1" customWidth="1"/>
    <col min="12802" max="12802" width="35.453125" style="1" customWidth="1"/>
    <col min="12803" max="12803" width="13.90625" style="1" customWidth="1"/>
    <col min="12804" max="12804" width="12.6328125" style="1" customWidth="1"/>
    <col min="12805" max="12805" width="11.453125" style="1" customWidth="1"/>
    <col min="12806" max="12806" width="6.453125" style="1" customWidth="1"/>
    <col min="12807" max="12810" width="11.453125" style="1" customWidth="1"/>
    <col min="12811" max="12811" width="7" style="1" customWidth="1"/>
    <col min="12812" max="12813" width="11.453125" style="1" customWidth="1"/>
    <col min="12814" max="12814" width="6.36328125" style="1" customWidth="1"/>
    <col min="12815" max="12815" width="16.6328125" style="1" customWidth="1"/>
    <col min="12816" max="12816" width="18.54296875" style="1" customWidth="1"/>
    <col min="12817" max="13056" width="11.453125" style="1"/>
    <col min="13057" max="13057" width="11.6328125" style="1" customWidth="1"/>
    <col min="13058" max="13058" width="35.453125" style="1" customWidth="1"/>
    <col min="13059" max="13059" width="13.90625" style="1" customWidth="1"/>
    <col min="13060" max="13060" width="12.6328125" style="1" customWidth="1"/>
    <col min="13061" max="13061" width="11.453125" style="1" customWidth="1"/>
    <col min="13062" max="13062" width="6.453125" style="1" customWidth="1"/>
    <col min="13063" max="13066" width="11.453125" style="1" customWidth="1"/>
    <col min="13067" max="13067" width="7" style="1" customWidth="1"/>
    <col min="13068" max="13069" width="11.453125" style="1" customWidth="1"/>
    <col min="13070" max="13070" width="6.36328125" style="1" customWidth="1"/>
    <col min="13071" max="13071" width="16.6328125" style="1" customWidth="1"/>
    <col min="13072" max="13072" width="18.54296875" style="1" customWidth="1"/>
    <col min="13073" max="13312" width="11.453125" style="1"/>
    <col min="13313" max="13313" width="11.6328125" style="1" customWidth="1"/>
    <col min="13314" max="13314" width="35.453125" style="1" customWidth="1"/>
    <col min="13315" max="13315" width="13.90625" style="1" customWidth="1"/>
    <col min="13316" max="13316" width="12.6328125" style="1" customWidth="1"/>
    <col min="13317" max="13317" width="11.453125" style="1" customWidth="1"/>
    <col min="13318" max="13318" width="6.453125" style="1" customWidth="1"/>
    <col min="13319" max="13322" width="11.453125" style="1" customWidth="1"/>
    <col min="13323" max="13323" width="7" style="1" customWidth="1"/>
    <col min="13324" max="13325" width="11.453125" style="1" customWidth="1"/>
    <col min="13326" max="13326" width="6.36328125" style="1" customWidth="1"/>
    <col min="13327" max="13327" width="16.6328125" style="1" customWidth="1"/>
    <col min="13328" max="13328" width="18.54296875" style="1" customWidth="1"/>
    <col min="13329" max="13568" width="11.453125" style="1"/>
    <col min="13569" max="13569" width="11.6328125" style="1" customWidth="1"/>
    <col min="13570" max="13570" width="35.453125" style="1" customWidth="1"/>
    <col min="13571" max="13571" width="13.90625" style="1" customWidth="1"/>
    <col min="13572" max="13572" width="12.6328125" style="1" customWidth="1"/>
    <col min="13573" max="13573" width="11.453125" style="1" customWidth="1"/>
    <col min="13574" max="13574" width="6.453125" style="1" customWidth="1"/>
    <col min="13575" max="13578" width="11.453125" style="1" customWidth="1"/>
    <col min="13579" max="13579" width="7" style="1" customWidth="1"/>
    <col min="13580" max="13581" width="11.453125" style="1" customWidth="1"/>
    <col min="13582" max="13582" width="6.36328125" style="1" customWidth="1"/>
    <col min="13583" max="13583" width="16.6328125" style="1" customWidth="1"/>
    <col min="13584" max="13584" width="18.54296875" style="1" customWidth="1"/>
    <col min="13585" max="13824" width="11.453125" style="1"/>
    <col min="13825" max="13825" width="11.6328125" style="1" customWidth="1"/>
    <col min="13826" max="13826" width="35.453125" style="1" customWidth="1"/>
    <col min="13827" max="13827" width="13.90625" style="1" customWidth="1"/>
    <col min="13828" max="13828" width="12.6328125" style="1" customWidth="1"/>
    <col min="13829" max="13829" width="11.453125" style="1" customWidth="1"/>
    <col min="13830" max="13830" width="6.453125" style="1" customWidth="1"/>
    <col min="13831" max="13834" width="11.453125" style="1" customWidth="1"/>
    <col min="13835" max="13835" width="7" style="1" customWidth="1"/>
    <col min="13836" max="13837" width="11.453125" style="1" customWidth="1"/>
    <col min="13838" max="13838" width="6.36328125" style="1" customWidth="1"/>
    <col min="13839" max="13839" width="16.6328125" style="1" customWidth="1"/>
    <col min="13840" max="13840" width="18.54296875" style="1" customWidth="1"/>
    <col min="13841" max="14080" width="11.453125" style="1"/>
    <col min="14081" max="14081" width="11.6328125" style="1" customWidth="1"/>
    <col min="14082" max="14082" width="35.453125" style="1" customWidth="1"/>
    <col min="14083" max="14083" width="13.90625" style="1" customWidth="1"/>
    <col min="14084" max="14084" width="12.6328125" style="1" customWidth="1"/>
    <col min="14085" max="14085" width="11.453125" style="1" customWidth="1"/>
    <col min="14086" max="14086" width="6.453125" style="1" customWidth="1"/>
    <col min="14087" max="14090" width="11.453125" style="1" customWidth="1"/>
    <col min="14091" max="14091" width="7" style="1" customWidth="1"/>
    <col min="14092" max="14093" width="11.453125" style="1" customWidth="1"/>
    <col min="14094" max="14094" width="6.36328125" style="1" customWidth="1"/>
    <col min="14095" max="14095" width="16.6328125" style="1" customWidth="1"/>
    <col min="14096" max="14096" width="18.54296875" style="1" customWidth="1"/>
    <col min="14097" max="14336" width="11.453125" style="1"/>
    <col min="14337" max="14337" width="11.6328125" style="1" customWidth="1"/>
    <col min="14338" max="14338" width="35.453125" style="1" customWidth="1"/>
    <col min="14339" max="14339" width="13.90625" style="1" customWidth="1"/>
    <col min="14340" max="14340" width="12.6328125" style="1" customWidth="1"/>
    <col min="14341" max="14341" width="11.453125" style="1" customWidth="1"/>
    <col min="14342" max="14342" width="6.453125" style="1" customWidth="1"/>
    <col min="14343" max="14346" width="11.453125" style="1" customWidth="1"/>
    <col min="14347" max="14347" width="7" style="1" customWidth="1"/>
    <col min="14348" max="14349" width="11.453125" style="1" customWidth="1"/>
    <col min="14350" max="14350" width="6.36328125" style="1" customWidth="1"/>
    <col min="14351" max="14351" width="16.6328125" style="1" customWidth="1"/>
    <col min="14352" max="14352" width="18.54296875" style="1" customWidth="1"/>
    <col min="14353" max="14592" width="11.453125" style="1"/>
    <col min="14593" max="14593" width="11.6328125" style="1" customWidth="1"/>
    <col min="14594" max="14594" width="35.453125" style="1" customWidth="1"/>
    <col min="14595" max="14595" width="13.90625" style="1" customWidth="1"/>
    <col min="14596" max="14596" width="12.6328125" style="1" customWidth="1"/>
    <col min="14597" max="14597" width="11.453125" style="1" customWidth="1"/>
    <col min="14598" max="14598" width="6.453125" style="1" customWidth="1"/>
    <col min="14599" max="14602" width="11.453125" style="1" customWidth="1"/>
    <col min="14603" max="14603" width="7" style="1" customWidth="1"/>
    <col min="14604" max="14605" width="11.453125" style="1" customWidth="1"/>
    <col min="14606" max="14606" width="6.36328125" style="1" customWidth="1"/>
    <col min="14607" max="14607" width="16.6328125" style="1" customWidth="1"/>
    <col min="14608" max="14608" width="18.54296875" style="1" customWidth="1"/>
    <col min="14609" max="14848" width="11.453125" style="1"/>
    <col min="14849" max="14849" width="11.6328125" style="1" customWidth="1"/>
    <col min="14850" max="14850" width="35.453125" style="1" customWidth="1"/>
    <col min="14851" max="14851" width="13.90625" style="1" customWidth="1"/>
    <col min="14852" max="14852" width="12.6328125" style="1" customWidth="1"/>
    <col min="14853" max="14853" width="11.453125" style="1" customWidth="1"/>
    <col min="14854" max="14854" width="6.453125" style="1" customWidth="1"/>
    <col min="14855" max="14858" width="11.453125" style="1" customWidth="1"/>
    <col min="14859" max="14859" width="7" style="1" customWidth="1"/>
    <col min="14860" max="14861" width="11.453125" style="1" customWidth="1"/>
    <col min="14862" max="14862" width="6.36328125" style="1" customWidth="1"/>
    <col min="14863" max="14863" width="16.6328125" style="1" customWidth="1"/>
    <col min="14864" max="14864" width="18.54296875" style="1" customWidth="1"/>
    <col min="14865" max="15104" width="11.453125" style="1"/>
    <col min="15105" max="15105" width="11.6328125" style="1" customWidth="1"/>
    <col min="15106" max="15106" width="35.453125" style="1" customWidth="1"/>
    <col min="15107" max="15107" width="13.90625" style="1" customWidth="1"/>
    <col min="15108" max="15108" width="12.6328125" style="1" customWidth="1"/>
    <col min="15109" max="15109" width="11.453125" style="1" customWidth="1"/>
    <col min="15110" max="15110" width="6.453125" style="1" customWidth="1"/>
    <col min="15111" max="15114" width="11.453125" style="1" customWidth="1"/>
    <col min="15115" max="15115" width="7" style="1" customWidth="1"/>
    <col min="15116" max="15117" width="11.453125" style="1" customWidth="1"/>
    <col min="15118" max="15118" width="6.36328125" style="1" customWidth="1"/>
    <col min="15119" max="15119" width="16.6328125" style="1" customWidth="1"/>
    <col min="15120" max="15120" width="18.54296875" style="1" customWidth="1"/>
    <col min="15121" max="15360" width="11.453125" style="1"/>
    <col min="15361" max="15361" width="11.6328125" style="1" customWidth="1"/>
    <col min="15362" max="15362" width="35.453125" style="1" customWidth="1"/>
    <col min="15363" max="15363" width="13.90625" style="1" customWidth="1"/>
    <col min="15364" max="15364" width="12.6328125" style="1" customWidth="1"/>
    <col min="15365" max="15365" width="11.453125" style="1" customWidth="1"/>
    <col min="15366" max="15366" width="6.453125" style="1" customWidth="1"/>
    <col min="15367" max="15370" width="11.453125" style="1" customWidth="1"/>
    <col min="15371" max="15371" width="7" style="1" customWidth="1"/>
    <col min="15372" max="15373" width="11.453125" style="1" customWidth="1"/>
    <col min="15374" max="15374" width="6.36328125" style="1" customWidth="1"/>
    <col min="15375" max="15375" width="16.6328125" style="1" customWidth="1"/>
    <col min="15376" max="15376" width="18.54296875" style="1" customWidth="1"/>
    <col min="15377" max="15616" width="11.453125" style="1"/>
    <col min="15617" max="15617" width="11.6328125" style="1" customWidth="1"/>
    <col min="15618" max="15618" width="35.453125" style="1" customWidth="1"/>
    <col min="15619" max="15619" width="13.90625" style="1" customWidth="1"/>
    <col min="15620" max="15620" width="12.6328125" style="1" customWidth="1"/>
    <col min="15621" max="15621" width="11.453125" style="1" customWidth="1"/>
    <col min="15622" max="15622" width="6.453125" style="1" customWidth="1"/>
    <col min="15623" max="15626" width="11.453125" style="1" customWidth="1"/>
    <col min="15627" max="15627" width="7" style="1" customWidth="1"/>
    <col min="15628" max="15629" width="11.453125" style="1" customWidth="1"/>
    <col min="15630" max="15630" width="6.36328125" style="1" customWidth="1"/>
    <col min="15631" max="15631" width="16.6328125" style="1" customWidth="1"/>
    <col min="15632" max="15632" width="18.54296875" style="1" customWidth="1"/>
    <col min="15633" max="15872" width="11.453125" style="1"/>
    <col min="15873" max="15873" width="11.6328125" style="1" customWidth="1"/>
    <col min="15874" max="15874" width="35.453125" style="1" customWidth="1"/>
    <col min="15875" max="15875" width="13.90625" style="1" customWidth="1"/>
    <col min="15876" max="15876" width="12.6328125" style="1" customWidth="1"/>
    <col min="15877" max="15877" width="11.453125" style="1" customWidth="1"/>
    <col min="15878" max="15878" width="6.453125" style="1" customWidth="1"/>
    <col min="15879" max="15882" width="11.453125" style="1" customWidth="1"/>
    <col min="15883" max="15883" width="7" style="1" customWidth="1"/>
    <col min="15884" max="15885" width="11.453125" style="1" customWidth="1"/>
    <col min="15886" max="15886" width="6.36328125" style="1" customWidth="1"/>
    <col min="15887" max="15887" width="16.6328125" style="1" customWidth="1"/>
    <col min="15888" max="15888" width="18.54296875" style="1" customWidth="1"/>
    <col min="15889" max="16128" width="11.453125" style="1"/>
    <col min="16129" max="16129" width="11.6328125" style="1" customWidth="1"/>
    <col min="16130" max="16130" width="35.453125" style="1" customWidth="1"/>
    <col min="16131" max="16131" width="13.90625" style="1" customWidth="1"/>
    <col min="16132" max="16132" width="12.6328125" style="1" customWidth="1"/>
    <col min="16133" max="16133" width="11.453125" style="1" customWidth="1"/>
    <col min="16134" max="16134" width="6.453125" style="1" customWidth="1"/>
    <col min="16135" max="16138" width="11.453125" style="1" customWidth="1"/>
    <col min="16139" max="16139" width="7" style="1" customWidth="1"/>
    <col min="16140" max="16141" width="11.453125" style="1" customWidth="1"/>
    <col min="16142" max="16142" width="6.36328125" style="1" customWidth="1"/>
    <col min="16143" max="16143" width="16.6328125" style="1" customWidth="1"/>
    <col min="16144" max="16144" width="18.54296875" style="1" customWidth="1"/>
    <col min="16145" max="16384" width="11.453125" style="1"/>
  </cols>
  <sheetData>
    <row r="2" spans="1:17" ht="18">
      <c r="G2" s="2" t="s">
        <v>0</v>
      </c>
    </row>
    <row r="3" spans="1:17" ht="6" customHeight="1"/>
    <row r="4" spans="1:17" ht="15.5">
      <c r="G4" s="3" t="s">
        <v>1</v>
      </c>
      <c r="L4" s="4"/>
    </row>
    <row r="5" spans="1:17" ht="15.5">
      <c r="G5" s="3" t="s">
        <v>2</v>
      </c>
      <c r="L5" s="4"/>
    </row>
    <row r="6" spans="1:17" ht="8.25" customHeight="1"/>
    <row r="7" spans="1:17" ht="15.5">
      <c r="C7" s="4"/>
      <c r="G7" s="3" t="s">
        <v>3</v>
      </c>
      <c r="I7"/>
    </row>
    <row r="8" spans="1:17" ht="6.75" customHeight="1"/>
    <row r="9" spans="1:17">
      <c r="A9" s="5" t="s">
        <v>4</v>
      </c>
    </row>
    <row r="10" spans="1:17" ht="5.25" customHeight="1"/>
    <row r="11" spans="1:17">
      <c r="A11" s="166" t="s">
        <v>5</v>
      </c>
      <c r="B11" s="167"/>
      <c r="C11" s="163" t="s">
        <v>6</v>
      </c>
      <c r="D11" s="163"/>
      <c r="E11" s="163"/>
      <c r="F11" s="163"/>
      <c r="G11" s="163"/>
      <c r="H11" s="163" t="s">
        <v>7</v>
      </c>
      <c r="I11" s="163"/>
      <c r="J11" s="163"/>
      <c r="K11" s="163"/>
      <c r="L11" s="163"/>
      <c r="M11" s="163" t="s">
        <v>8</v>
      </c>
      <c r="N11" s="163" t="s">
        <v>9</v>
      </c>
    </row>
    <row r="12" spans="1:17">
      <c r="A12" s="168"/>
      <c r="B12" s="169"/>
      <c r="C12" s="163" t="s">
        <v>10</v>
      </c>
      <c r="D12" s="163"/>
      <c r="E12" s="163"/>
      <c r="F12" s="163"/>
      <c r="G12" s="163" t="s">
        <v>11</v>
      </c>
      <c r="H12" s="163" t="s">
        <v>10</v>
      </c>
      <c r="I12" s="163"/>
      <c r="J12" s="163"/>
      <c r="K12" s="163"/>
      <c r="L12" s="163" t="s">
        <v>11</v>
      </c>
      <c r="M12" s="163"/>
      <c r="N12" s="163"/>
    </row>
    <row r="13" spans="1:17">
      <c r="A13" s="170"/>
      <c r="B13" s="171"/>
      <c r="C13" s="6" t="s">
        <v>12</v>
      </c>
      <c r="D13" s="6" t="s">
        <v>13</v>
      </c>
      <c r="E13" s="6" t="s">
        <v>14</v>
      </c>
      <c r="F13" s="6" t="s">
        <v>15</v>
      </c>
      <c r="G13" s="163"/>
      <c r="H13" s="6" t="s">
        <v>12</v>
      </c>
      <c r="I13" s="6" t="s">
        <v>13</v>
      </c>
      <c r="J13" s="6" t="s">
        <v>14</v>
      </c>
      <c r="K13" s="6" t="s">
        <v>15</v>
      </c>
      <c r="L13" s="163"/>
      <c r="M13" s="163"/>
      <c r="N13" s="163"/>
    </row>
    <row r="14" spans="1:17">
      <c r="A14" s="163" t="s">
        <v>16</v>
      </c>
      <c r="B14" s="163"/>
      <c r="C14" s="6" t="s">
        <v>17</v>
      </c>
      <c r="D14" s="6" t="s">
        <v>18</v>
      </c>
      <c r="E14" s="6" t="s">
        <v>19</v>
      </c>
      <c r="F14" s="6" t="s">
        <v>20</v>
      </c>
      <c r="G14" s="6" t="s">
        <v>21</v>
      </c>
      <c r="H14" s="6" t="s">
        <v>22</v>
      </c>
      <c r="I14" s="6" t="s">
        <v>23</v>
      </c>
      <c r="J14" s="6" t="s">
        <v>24</v>
      </c>
      <c r="K14" s="6" t="s">
        <v>25</v>
      </c>
      <c r="L14" s="6" t="s">
        <v>26</v>
      </c>
      <c r="M14" s="6" t="s">
        <v>27</v>
      </c>
      <c r="N14" s="6" t="s">
        <v>28</v>
      </c>
    </row>
    <row r="15" spans="1:17" ht="14.25" customHeight="1">
      <c r="A15" s="172" t="s">
        <v>29</v>
      </c>
      <c r="B15" s="173"/>
      <c r="C15" s="7">
        <f>C16+C22+C26+C31+C36+C46+C53+C64+C69+C72+C74+C77+C79+C81+C83+C88+C94+C104+C108+C111+C113+C115+C119+C121+C128+C138+C156+C163+C170+C188+C199+C215+C221+C233+C101+C60</f>
        <v>2606440328</v>
      </c>
      <c r="D15" s="7">
        <f>D16+D22+D26+D31+D36+D46+D53+D64+D69+D72+D74+D77+D79+D81+D83+D88+D94+D104+D108+D111+D113+D115+D119+D121+D128+D138+D156+D163+D170+D188+D199+D215+D221+D233+D101+D60</f>
        <v>8280382422</v>
      </c>
      <c r="E15" s="7">
        <f>E16+E22+E26+E31+E36+E46+E53+E64+E69+E72+E74+I24656+E79+E81+E83+E86+E88+E94+E101+E104+E108+E111+E113+E115+E119+E121+E128+E138+E156+E163+E170+E188+E199+E215+E221+E233+E60</f>
        <v>1664132000</v>
      </c>
      <c r="F15" s="7">
        <f>F16+F22+F26+F31+F36+F46+F53+F64+F69+F72+F74+F77+F79+F81+F83+F88+F94+F104+F108+F111+F113+F115+F119+F121+F128+F138+F156+F163+F170+F188+F199+F215+F221+F233+F60+F86+F101+F170</f>
        <v>0</v>
      </c>
      <c r="G15" s="7">
        <f>C15+D15+E15</f>
        <v>12550954750</v>
      </c>
      <c r="H15" s="7">
        <f t="shared" ref="H15:K15" si="0">H16+H22+H26+H31+H36+H46+H53+H64+H69+H72+H74+H77+H79+H81+H83+H86+H88+H94+H101+H104+H108+H111+H113+H115+H119+H121+H128+H138+H156+H163+H170+H188+H199+H215+H221+H233+H60</f>
        <v>2587632847</v>
      </c>
      <c r="I15" s="7">
        <f>I16+I22+I26+I31+I36+I46+I53+I64+I69+I72+I74+I77+I79+I81+I83+I88+I94+I104+I108+I111+I113+I115+I119+I121+I128+I138+I156+I163+I170+I188+I199+I215+I221+I233+I101+I60</f>
        <v>8093457219</v>
      </c>
      <c r="J15" s="7">
        <f>J16+J22+J26+J31+J36+J46+J53+J64+J69+J72+J74+N24656+J79+J81+J83+J86+J88+J94+J101+J104+J108+J111+J113+J115+J119+J121+J128+J138+J156+J163+J170+J188+J199+J215+J221+J233+J60</f>
        <v>1621650250</v>
      </c>
      <c r="K15" s="7">
        <f t="shared" si="0"/>
        <v>0</v>
      </c>
      <c r="L15" s="7">
        <f>H15+I15+J15</f>
        <v>12302740316</v>
      </c>
      <c r="M15" s="7">
        <f>M16+M22+M26+M31+M36+M46+M53+M64+M69+M72+M74+M77+M79+M81+M83+M86+M88+M94+M101+M104+M108+M111+M113+M115+M119+M121+M128+M138+M156+M163+M170+M188+M199+M215+M221+M233+M60</f>
        <v>248214434</v>
      </c>
      <c r="N15" s="11">
        <f t="shared" ref="N15:N77" si="1">L15/G15*100</f>
        <v>98.022346196411874</v>
      </c>
    </row>
    <row r="16" spans="1:17" ht="14.25" customHeight="1">
      <c r="A16" s="8" t="s">
        <v>30</v>
      </c>
      <c r="B16" s="9"/>
      <c r="C16" s="10">
        <f t="shared" ref="C16:M16" si="2">SUM(C17:C21)</f>
        <v>9000000</v>
      </c>
      <c r="D16" s="10">
        <f t="shared" si="2"/>
        <v>42730000</v>
      </c>
      <c r="E16" s="10">
        <f t="shared" si="2"/>
        <v>0</v>
      </c>
      <c r="F16" s="10">
        <f t="shared" si="2"/>
        <v>0</v>
      </c>
      <c r="G16" s="10">
        <f t="shared" si="2"/>
        <v>51730000</v>
      </c>
      <c r="H16" s="10">
        <f t="shared" si="2"/>
        <v>9000000</v>
      </c>
      <c r="I16" s="10">
        <f>SUM(I17:I21)</f>
        <v>42115060</v>
      </c>
      <c r="J16" s="10">
        <f t="shared" si="2"/>
        <v>0</v>
      </c>
      <c r="K16" s="10">
        <f t="shared" si="2"/>
        <v>0</v>
      </c>
      <c r="L16" s="10">
        <f t="shared" si="2"/>
        <v>51115060</v>
      </c>
      <c r="M16" s="10">
        <f t="shared" si="2"/>
        <v>614940</v>
      </c>
      <c r="N16" s="11">
        <f t="shared" si="1"/>
        <v>98.811250724917841</v>
      </c>
      <c r="O16" s="12"/>
      <c r="P16" s="13">
        <f>SUM(L22:L59)</f>
        <v>5417666884</v>
      </c>
      <c r="Q16" s="14" t="e">
        <f>P16/O16*100</f>
        <v>#DIV/0!</v>
      </c>
    </row>
    <row r="17" spans="1:17" s="21" customFormat="1" ht="15.65" customHeight="1">
      <c r="A17" s="15" t="s">
        <v>31</v>
      </c>
      <c r="B17" s="16" t="s">
        <v>32</v>
      </c>
      <c r="C17" s="17">
        <v>9000000</v>
      </c>
      <c r="D17" s="17">
        <v>0</v>
      </c>
      <c r="E17" s="17">
        <v>0</v>
      </c>
      <c r="F17" s="17">
        <v>0</v>
      </c>
      <c r="G17" s="17">
        <f>SUM(C17:F17)</f>
        <v>9000000</v>
      </c>
      <c r="H17" s="17">
        <v>9000000</v>
      </c>
      <c r="I17" s="17">
        <v>0</v>
      </c>
      <c r="J17" s="17">
        <v>0</v>
      </c>
      <c r="K17" s="17">
        <v>0</v>
      </c>
      <c r="L17" s="17">
        <f t="shared" ref="L17:L21" si="3">SUM(H17:K17)</f>
        <v>9000000</v>
      </c>
      <c r="M17" s="17">
        <f t="shared" ref="M17:M21" si="4">G17-L17</f>
        <v>0</v>
      </c>
      <c r="N17" s="18">
        <f t="shared" si="1"/>
        <v>100</v>
      </c>
      <c r="O17" s="19"/>
      <c r="P17" s="20"/>
      <c r="Q17" s="19"/>
    </row>
    <row r="18" spans="1:17" s="27" customFormat="1" ht="15.65" customHeight="1">
      <c r="A18" s="15" t="s">
        <v>33</v>
      </c>
      <c r="B18" s="16" t="s">
        <v>34</v>
      </c>
      <c r="C18" s="22">
        <v>0</v>
      </c>
      <c r="D18" s="23">
        <v>79450</v>
      </c>
      <c r="E18" s="22">
        <v>0</v>
      </c>
      <c r="F18" s="22">
        <v>0</v>
      </c>
      <c r="G18" s="22">
        <f t="shared" ref="G18:G21" si="5">SUM(C18:F18)</f>
        <v>79450</v>
      </c>
      <c r="H18" s="22">
        <v>0</v>
      </c>
      <c r="I18" s="23">
        <v>0</v>
      </c>
      <c r="J18" s="22">
        <v>0</v>
      </c>
      <c r="K18" s="22">
        <v>0</v>
      </c>
      <c r="L18" s="22">
        <f t="shared" si="3"/>
        <v>0</v>
      </c>
      <c r="M18" s="22">
        <f t="shared" si="4"/>
        <v>79450</v>
      </c>
      <c r="N18" s="24">
        <f t="shared" si="1"/>
        <v>0</v>
      </c>
      <c r="O18" s="25"/>
      <c r="P18" s="26"/>
      <c r="Q18" s="25"/>
    </row>
    <row r="19" spans="1:17" s="27" customFormat="1" ht="15.65" customHeight="1">
      <c r="A19" s="15" t="s">
        <v>35</v>
      </c>
      <c r="B19" s="16" t="s">
        <v>36</v>
      </c>
      <c r="C19" s="22">
        <v>0</v>
      </c>
      <c r="D19" s="23">
        <v>500000</v>
      </c>
      <c r="E19" s="22">
        <v>0</v>
      </c>
      <c r="F19" s="22">
        <v>0</v>
      </c>
      <c r="G19" s="22">
        <f t="shared" si="5"/>
        <v>500000</v>
      </c>
      <c r="H19" s="22">
        <v>0</v>
      </c>
      <c r="I19" s="23">
        <v>500000</v>
      </c>
      <c r="J19" s="22">
        <v>0</v>
      </c>
      <c r="K19" s="22">
        <v>0</v>
      </c>
      <c r="L19" s="22">
        <f t="shared" si="3"/>
        <v>500000</v>
      </c>
      <c r="M19" s="22">
        <f t="shared" si="4"/>
        <v>0</v>
      </c>
      <c r="N19" s="24">
        <f t="shared" si="1"/>
        <v>100</v>
      </c>
      <c r="O19" s="25"/>
      <c r="P19" s="26"/>
      <c r="Q19" s="25"/>
    </row>
    <row r="20" spans="1:17" s="27" customFormat="1" ht="15.65" customHeight="1">
      <c r="A20" s="15" t="s">
        <v>37</v>
      </c>
      <c r="B20" s="16" t="s">
        <v>38</v>
      </c>
      <c r="C20" s="22">
        <v>0</v>
      </c>
      <c r="D20" s="23">
        <v>1130550</v>
      </c>
      <c r="E20" s="22">
        <v>0</v>
      </c>
      <c r="F20" s="22">
        <v>0</v>
      </c>
      <c r="G20" s="22">
        <f t="shared" si="5"/>
        <v>1130550</v>
      </c>
      <c r="H20" s="22">
        <v>0</v>
      </c>
      <c r="I20" s="23">
        <v>1116560</v>
      </c>
      <c r="J20" s="22">
        <v>0</v>
      </c>
      <c r="K20" s="22">
        <v>0</v>
      </c>
      <c r="L20" s="22">
        <f t="shared" si="3"/>
        <v>1116560</v>
      </c>
      <c r="M20" s="22">
        <f t="shared" si="4"/>
        <v>13990</v>
      </c>
      <c r="N20" s="24">
        <f t="shared" si="1"/>
        <v>98.76254920171597</v>
      </c>
      <c r="O20" s="25"/>
      <c r="P20" s="26"/>
      <c r="Q20" s="25"/>
    </row>
    <row r="21" spans="1:17" s="27" customFormat="1" ht="15.65" customHeight="1">
      <c r="A21" s="15" t="s">
        <v>39</v>
      </c>
      <c r="B21" s="16" t="s">
        <v>40</v>
      </c>
      <c r="C21" s="22">
        <v>0</v>
      </c>
      <c r="D21" s="23">
        <v>41020000</v>
      </c>
      <c r="E21" s="22">
        <v>0</v>
      </c>
      <c r="F21" s="22">
        <v>0</v>
      </c>
      <c r="G21" s="22">
        <f t="shared" si="5"/>
        <v>41020000</v>
      </c>
      <c r="H21" s="22">
        <v>0</v>
      </c>
      <c r="I21" s="23">
        <v>40498500</v>
      </c>
      <c r="J21" s="22">
        <v>0</v>
      </c>
      <c r="K21" s="22">
        <v>0</v>
      </c>
      <c r="L21" s="22">
        <f t="shared" si="3"/>
        <v>40498500</v>
      </c>
      <c r="M21" s="22">
        <f t="shared" si="4"/>
        <v>521500</v>
      </c>
      <c r="N21" s="24">
        <f t="shared" si="1"/>
        <v>98.728668941979521</v>
      </c>
      <c r="O21" s="25"/>
      <c r="P21" s="26"/>
      <c r="Q21" s="25"/>
    </row>
    <row r="22" spans="1:17" s="27" customFormat="1" ht="14.25" customHeight="1">
      <c r="A22" s="28" t="s">
        <v>41</v>
      </c>
      <c r="B22" s="29"/>
      <c r="C22" s="30">
        <f t="shared" ref="C22:M22" si="6">SUM(C23:C25)</f>
        <v>0</v>
      </c>
      <c r="D22" s="30">
        <f t="shared" si="6"/>
        <v>3214450</v>
      </c>
      <c r="E22" s="30">
        <f t="shared" si="6"/>
        <v>0</v>
      </c>
      <c r="F22" s="30">
        <f t="shared" si="6"/>
        <v>0</v>
      </c>
      <c r="G22" s="30">
        <f t="shared" si="6"/>
        <v>3214450</v>
      </c>
      <c r="H22" s="30">
        <f t="shared" si="6"/>
        <v>0</v>
      </c>
      <c r="I22" s="30">
        <f t="shared" si="6"/>
        <v>3093000</v>
      </c>
      <c r="J22" s="30">
        <f t="shared" si="6"/>
        <v>0</v>
      </c>
      <c r="K22" s="30">
        <f t="shared" si="6"/>
        <v>0</v>
      </c>
      <c r="L22" s="30">
        <f t="shared" si="6"/>
        <v>3093000</v>
      </c>
      <c r="M22" s="30">
        <f t="shared" si="6"/>
        <v>121450</v>
      </c>
      <c r="N22" s="31">
        <f t="shared" si="1"/>
        <v>96.22174866617928</v>
      </c>
    </row>
    <row r="23" spans="1:17" s="27" customFormat="1" ht="15" customHeight="1">
      <c r="A23" s="15" t="s">
        <v>33</v>
      </c>
      <c r="B23" s="16" t="s">
        <v>34</v>
      </c>
      <c r="C23" s="22">
        <v>0</v>
      </c>
      <c r="D23" s="23">
        <v>79450</v>
      </c>
      <c r="E23" s="22">
        <v>0</v>
      </c>
      <c r="F23" s="22">
        <v>0</v>
      </c>
      <c r="G23" s="22">
        <f>SUM(C23:F23)</f>
        <v>79450</v>
      </c>
      <c r="H23" s="22">
        <v>0</v>
      </c>
      <c r="I23" s="23">
        <v>0</v>
      </c>
      <c r="J23" s="22">
        <v>0</v>
      </c>
      <c r="K23" s="22">
        <v>0</v>
      </c>
      <c r="L23" s="22">
        <f>SUM(H23:K23)</f>
        <v>0</v>
      </c>
      <c r="M23" s="22">
        <f>G23-L23</f>
        <v>79450</v>
      </c>
      <c r="N23" s="24">
        <f t="shared" si="1"/>
        <v>0</v>
      </c>
    </row>
    <row r="24" spans="1:17" s="27" customFormat="1" ht="15" customHeight="1">
      <c r="A24" s="15" t="s">
        <v>35</v>
      </c>
      <c r="B24" s="16" t="s">
        <v>36</v>
      </c>
      <c r="C24" s="22">
        <v>0</v>
      </c>
      <c r="D24" s="23">
        <v>235000</v>
      </c>
      <c r="E24" s="22">
        <v>0</v>
      </c>
      <c r="F24" s="22">
        <v>0</v>
      </c>
      <c r="G24" s="22">
        <f>SUM(C24:F24)</f>
        <v>235000</v>
      </c>
      <c r="H24" s="22">
        <v>0</v>
      </c>
      <c r="I24" s="23">
        <v>235000</v>
      </c>
      <c r="J24" s="22">
        <v>0</v>
      </c>
      <c r="K24" s="22">
        <v>0</v>
      </c>
      <c r="L24" s="22">
        <f>SUM(H24:K24)</f>
        <v>235000</v>
      </c>
      <c r="M24" s="22">
        <f>G24-L24</f>
        <v>0</v>
      </c>
      <c r="N24" s="24">
        <f t="shared" si="1"/>
        <v>100</v>
      </c>
      <c r="O24" s="25"/>
      <c r="P24" s="26"/>
      <c r="Q24" s="25"/>
    </row>
    <row r="25" spans="1:17" s="27" customFormat="1" ht="15" customHeight="1">
      <c r="A25" s="15" t="s">
        <v>37</v>
      </c>
      <c r="B25" s="16" t="s">
        <v>38</v>
      </c>
      <c r="C25" s="22">
        <v>0</v>
      </c>
      <c r="D25" s="23">
        <v>2900000</v>
      </c>
      <c r="E25" s="22">
        <v>0</v>
      </c>
      <c r="F25" s="22">
        <v>0</v>
      </c>
      <c r="G25" s="22">
        <f>SUM(C25:F25)</f>
        <v>2900000</v>
      </c>
      <c r="H25" s="22">
        <v>0</v>
      </c>
      <c r="I25" s="23">
        <v>2858000</v>
      </c>
      <c r="J25" s="22">
        <v>0</v>
      </c>
      <c r="K25" s="22">
        <v>0</v>
      </c>
      <c r="L25" s="22">
        <f>SUM(H25:K25)</f>
        <v>2858000</v>
      </c>
      <c r="M25" s="22">
        <f>G25-L25</f>
        <v>42000</v>
      </c>
      <c r="N25" s="24">
        <f t="shared" si="1"/>
        <v>98.551724137931032</v>
      </c>
    </row>
    <row r="26" spans="1:17" s="27" customFormat="1" ht="14.25" customHeight="1">
      <c r="A26" s="28" t="s">
        <v>42</v>
      </c>
      <c r="B26" s="29"/>
      <c r="C26" s="30">
        <f t="shared" ref="C26:M26" si="7">SUM(C27:C30)</f>
        <v>0</v>
      </c>
      <c r="D26" s="30">
        <f t="shared" si="7"/>
        <v>3300600</v>
      </c>
      <c r="E26" s="30">
        <f t="shared" si="7"/>
        <v>0</v>
      </c>
      <c r="F26" s="30">
        <f t="shared" si="7"/>
        <v>0</v>
      </c>
      <c r="G26" s="30">
        <f t="shared" si="7"/>
        <v>3300600</v>
      </c>
      <c r="H26" s="30">
        <f t="shared" si="7"/>
        <v>0</v>
      </c>
      <c r="I26" s="30">
        <f t="shared" si="7"/>
        <v>3102000</v>
      </c>
      <c r="J26" s="30">
        <f t="shared" si="7"/>
        <v>0</v>
      </c>
      <c r="K26" s="30">
        <f t="shared" si="7"/>
        <v>0</v>
      </c>
      <c r="L26" s="30">
        <f t="shared" si="7"/>
        <v>3102000</v>
      </c>
      <c r="M26" s="30">
        <f t="shared" si="7"/>
        <v>198600</v>
      </c>
      <c r="N26" s="31">
        <f t="shared" si="1"/>
        <v>93.982912197782227</v>
      </c>
    </row>
    <row r="27" spans="1:17" s="27" customFormat="1" ht="15.65" customHeight="1">
      <c r="A27" s="15" t="s">
        <v>33</v>
      </c>
      <c r="B27" s="16" t="s">
        <v>34</v>
      </c>
      <c r="C27" s="22">
        <v>0</v>
      </c>
      <c r="D27" s="23">
        <v>159600</v>
      </c>
      <c r="E27" s="22">
        <v>0</v>
      </c>
      <c r="F27" s="22">
        <v>0</v>
      </c>
      <c r="G27" s="22">
        <f>SUM(C27:F27)</f>
        <v>159600</v>
      </c>
      <c r="H27" s="22">
        <v>0</v>
      </c>
      <c r="I27" s="23">
        <v>152000</v>
      </c>
      <c r="J27" s="22">
        <v>0</v>
      </c>
      <c r="K27" s="22">
        <v>0</v>
      </c>
      <c r="L27" s="22">
        <f>SUM(H27:K27)</f>
        <v>152000</v>
      </c>
      <c r="M27" s="22">
        <f>G27-L27</f>
        <v>7600</v>
      </c>
      <c r="N27" s="24">
        <f t="shared" si="1"/>
        <v>95.238095238095227</v>
      </c>
    </row>
    <row r="28" spans="1:17" s="27" customFormat="1" ht="15.65" customHeight="1">
      <c r="A28" s="15" t="s">
        <v>35</v>
      </c>
      <c r="B28" s="16" t="s">
        <v>36</v>
      </c>
      <c r="C28" s="22">
        <v>0</v>
      </c>
      <c r="D28" s="23">
        <v>595000</v>
      </c>
      <c r="E28" s="22">
        <v>0</v>
      </c>
      <c r="F28" s="22">
        <v>0</v>
      </c>
      <c r="G28" s="22">
        <f>SUM(C28:F28)</f>
        <v>595000</v>
      </c>
      <c r="H28" s="22">
        <v>0</v>
      </c>
      <c r="I28" s="23">
        <v>595000</v>
      </c>
      <c r="J28" s="22">
        <v>0</v>
      </c>
      <c r="K28" s="22">
        <v>0</v>
      </c>
      <c r="L28" s="22">
        <f>SUM(H28:K28)</f>
        <v>595000</v>
      </c>
      <c r="M28" s="22">
        <f>G28-L28</f>
        <v>0</v>
      </c>
      <c r="N28" s="24">
        <f t="shared" si="1"/>
        <v>100</v>
      </c>
      <c r="O28" s="25"/>
      <c r="P28" s="26"/>
      <c r="Q28" s="25"/>
    </row>
    <row r="29" spans="1:17" s="27" customFormat="1" ht="15.65" customHeight="1">
      <c r="A29" s="15" t="s">
        <v>37</v>
      </c>
      <c r="B29" s="16" t="s">
        <v>38</v>
      </c>
      <c r="C29" s="22">
        <v>0</v>
      </c>
      <c r="D29" s="23">
        <v>2186000</v>
      </c>
      <c r="E29" s="22">
        <v>0</v>
      </c>
      <c r="F29" s="22">
        <v>0</v>
      </c>
      <c r="G29" s="22">
        <f>SUM(C29:F29)</f>
        <v>2186000</v>
      </c>
      <c r="H29" s="22">
        <v>0</v>
      </c>
      <c r="I29" s="23">
        <v>2186000</v>
      </c>
      <c r="J29" s="22">
        <v>0</v>
      </c>
      <c r="K29" s="22">
        <v>0</v>
      </c>
      <c r="L29" s="22">
        <f>SUM(H29:K29)</f>
        <v>2186000</v>
      </c>
      <c r="M29" s="22">
        <f>G29-L29</f>
        <v>0</v>
      </c>
      <c r="N29" s="24">
        <f t="shared" si="1"/>
        <v>100</v>
      </c>
    </row>
    <row r="30" spans="1:17" s="27" customFormat="1" ht="15.65" customHeight="1">
      <c r="A30" s="15" t="s">
        <v>43</v>
      </c>
      <c r="B30" s="16" t="s">
        <v>44</v>
      </c>
      <c r="C30" s="22">
        <v>0</v>
      </c>
      <c r="D30" s="23">
        <v>360000</v>
      </c>
      <c r="E30" s="22">
        <v>0</v>
      </c>
      <c r="F30" s="22">
        <v>0</v>
      </c>
      <c r="G30" s="22">
        <f>SUM(C30:F30)</f>
        <v>360000</v>
      </c>
      <c r="H30" s="22">
        <v>0</v>
      </c>
      <c r="I30" s="23">
        <v>169000</v>
      </c>
      <c r="J30" s="22">
        <v>0</v>
      </c>
      <c r="K30" s="22">
        <v>0</v>
      </c>
      <c r="L30" s="22">
        <f>SUM(H30:K30)</f>
        <v>169000</v>
      </c>
      <c r="M30" s="22">
        <f>G30-L30</f>
        <v>191000</v>
      </c>
      <c r="N30" s="24">
        <f t="shared" si="1"/>
        <v>46.944444444444443</v>
      </c>
      <c r="O30" s="25"/>
      <c r="P30" s="26"/>
      <c r="Q30" s="25"/>
    </row>
    <row r="31" spans="1:17" s="27" customFormat="1" ht="14.25" customHeight="1">
      <c r="A31" s="28" t="s">
        <v>45</v>
      </c>
      <c r="B31" s="29"/>
      <c r="C31" s="30">
        <f t="shared" ref="C31:M31" si="8">SUM(C32:C35)</f>
        <v>0</v>
      </c>
      <c r="D31" s="30">
        <f t="shared" si="8"/>
        <v>60707655</v>
      </c>
      <c r="E31" s="30">
        <f t="shared" si="8"/>
        <v>0</v>
      </c>
      <c r="F31" s="30">
        <f t="shared" si="8"/>
        <v>0</v>
      </c>
      <c r="G31" s="30">
        <f t="shared" si="8"/>
        <v>60707655</v>
      </c>
      <c r="H31" s="30">
        <f t="shared" si="8"/>
        <v>0</v>
      </c>
      <c r="I31" s="30">
        <f t="shared" si="8"/>
        <v>59551235</v>
      </c>
      <c r="J31" s="30">
        <f t="shared" si="8"/>
        <v>0</v>
      </c>
      <c r="K31" s="30">
        <f t="shared" si="8"/>
        <v>0</v>
      </c>
      <c r="L31" s="30">
        <f t="shared" si="8"/>
        <v>59551235</v>
      </c>
      <c r="M31" s="30">
        <f t="shared" si="8"/>
        <v>1156420</v>
      </c>
      <c r="N31" s="31">
        <f t="shared" si="1"/>
        <v>98.095100197825133</v>
      </c>
    </row>
    <row r="32" spans="1:17" s="27" customFormat="1" ht="15" customHeight="1">
      <c r="A32" s="15" t="s">
        <v>35</v>
      </c>
      <c r="B32" s="16" t="s">
        <v>36</v>
      </c>
      <c r="C32" s="22">
        <v>0</v>
      </c>
      <c r="D32" s="23">
        <v>365955</v>
      </c>
      <c r="E32" s="22">
        <v>0</v>
      </c>
      <c r="F32" s="22">
        <v>0</v>
      </c>
      <c r="G32" s="22">
        <f t="shared" ref="G32:G35" si="9">SUM(C32:F32)</f>
        <v>365955</v>
      </c>
      <c r="H32" s="22">
        <v>0</v>
      </c>
      <c r="I32" s="23">
        <v>365955</v>
      </c>
      <c r="J32" s="22">
        <v>0</v>
      </c>
      <c r="K32" s="22">
        <v>0</v>
      </c>
      <c r="L32" s="22">
        <f>SUM(H32:K32)</f>
        <v>365955</v>
      </c>
      <c r="M32" s="22">
        <f>G32-L32</f>
        <v>0</v>
      </c>
      <c r="N32" s="24">
        <f t="shared" si="1"/>
        <v>100</v>
      </c>
      <c r="O32" s="25"/>
      <c r="P32" s="26"/>
      <c r="Q32" s="25"/>
    </row>
    <row r="33" spans="1:14" s="27" customFormat="1" ht="15" customHeight="1">
      <c r="A33" s="15" t="s">
        <v>37</v>
      </c>
      <c r="B33" s="16" t="s">
        <v>38</v>
      </c>
      <c r="C33" s="22">
        <v>0</v>
      </c>
      <c r="D33" s="23">
        <v>359700</v>
      </c>
      <c r="E33" s="22">
        <v>0</v>
      </c>
      <c r="F33" s="22">
        <v>0</v>
      </c>
      <c r="G33" s="22">
        <f t="shared" si="9"/>
        <v>359700</v>
      </c>
      <c r="H33" s="22">
        <v>0</v>
      </c>
      <c r="I33" s="23">
        <v>355200</v>
      </c>
      <c r="J33" s="22">
        <v>0</v>
      </c>
      <c r="K33" s="22">
        <v>0</v>
      </c>
      <c r="L33" s="22">
        <f>SUM(H33:K33)</f>
        <v>355200</v>
      </c>
      <c r="M33" s="22">
        <f>G33-L33</f>
        <v>4500</v>
      </c>
      <c r="N33" s="24">
        <f t="shared" si="1"/>
        <v>98.748957464553797</v>
      </c>
    </row>
    <row r="34" spans="1:14" s="27" customFormat="1" ht="15" customHeight="1">
      <c r="A34" s="15" t="s">
        <v>46</v>
      </c>
      <c r="B34" s="16" t="s">
        <v>47</v>
      </c>
      <c r="C34" s="22">
        <v>0</v>
      </c>
      <c r="D34" s="23">
        <v>7000000</v>
      </c>
      <c r="E34" s="22">
        <v>0</v>
      </c>
      <c r="F34" s="22">
        <v>0</v>
      </c>
      <c r="G34" s="22">
        <f t="shared" si="9"/>
        <v>7000000</v>
      </c>
      <c r="H34" s="22">
        <v>0</v>
      </c>
      <c r="I34" s="23">
        <v>6412000</v>
      </c>
      <c r="J34" s="22">
        <v>0</v>
      </c>
      <c r="K34" s="22">
        <v>0</v>
      </c>
      <c r="L34" s="22">
        <f>SUM(H34:K34)</f>
        <v>6412000</v>
      </c>
      <c r="M34" s="22">
        <f>G34-L34</f>
        <v>588000</v>
      </c>
      <c r="N34" s="24">
        <f t="shared" si="1"/>
        <v>91.600000000000009</v>
      </c>
    </row>
    <row r="35" spans="1:14" s="27" customFormat="1" ht="15" customHeight="1">
      <c r="A35" s="15" t="s">
        <v>39</v>
      </c>
      <c r="B35" s="16" t="s">
        <v>40</v>
      </c>
      <c r="C35" s="22">
        <v>0</v>
      </c>
      <c r="D35" s="22">
        <v>52982000</v>
      </c>
      <c r="E35" s="22">
        <v>0</v>
      </c>
      <c r="F35" s="22">
        <v>0</v>
      </c>
      <c r="G35" s="22">
        <f t="shared" si="9"/>
        <v>52982000</v>
      </c>
      <c r="H35" s="22">
        <v>0</v>
      </c>
      <c r="I35" s="22">
        <v>52418080</v>
      </c>
      <c r="J35" s="22">
        <v>0</v>
      </c>
      <c r="K35" s="22">
        <v>0</v>
      </c>
      <c r="L35" s="22">
        <f t="shared" ref="L35" si="10">SUM(H35:K35)</f>
        <v>52418080</v>
      </c>
      <c r="M35" s="22">
        <f t="shared" ref="M35" si="11">G35-L35</f>
        <v>563920</v>
      </c>
      <c r="N35" s="24">
        <f t="shared" si="1"/>
        <v>98.935638518742223</v>
      </c>
    </row>
    <row r="36" spans="1:14" ht="14.25" customHeight="1">
      <c r="A36" s="32" t="s">
        <v>48</v>
      </c>
      <c r="B36" s="33"/>
      <c r="C36" s="34">
        <f t="shared" ref="C36:M36" si="12">SUM(C37:C45)</f>
        <v>2550730328</v>
      </c>
      <c r="D36" s="10">
        <f t="shared" si="12"/>
        <v>0</v>
      </c>
      <c r="E36" s="10">
        <f t="shared" si="12"/>
        <v>0</v>
      </c>
      <c r="F36" s="10">
        <f t="shared" si="12"/>
        <v>0</v>
      </c>
      <c r="G36" s="10">
        <f t="shared" si="12"/>
        <v>2550730328</v>
      </c>
      <c r="H36" s="35">
        <f t="shared" si="12"/>
        <v>2532322847</v>
      </c>
      <c r="I36" s="35">
        <f t="shared" si="12"/>
        <v>0</v>
      </c>
      <c r="J36" s="35">
        <f t="shared" si="12"/>
        <v>0</v>
      </c>
      <c r="K36" s="35">
        <f t="shared" si="12"/>
        <v>0</v>
      </c>
      <c r="L36" s="35">
        <f t="shared" si="12"/>
        <v>2532322847</v>
      </c>
      <c r="M36" s="35">
        <f t="shared" si="12"/>
        <v>18407481</v>
      </c>
      <c r="N36" s="36">
        <f t="shared" si="1"/>
        <v>99.278344684346422</v>
      </c>
    </row>
    <row r="37" spans="1:14" s="27" customFormat="1" ht="14.25" customHeight="1">
      <c r="A37" s="37" t="s">
        <v>49</v>
      </c>
      <c r="B37" s="38" t="s">
        <v>50</v>
      </c>
      <c r="C37" s="39">
        <v>1070185600</v>
      </c>
      <c r="D37" s="22">
        <v>0</v>
      </c>
      <c r="E37" s="22">
        <v>0</v>
      </c>
      <c r="F37" s="22">
        <v>0</v>
      </c>
      <c r="G37" s="22">
        <f t="shared" ref="G37:G45" si="13">SUM(C37:F37)</f>
        <v>1070185600</v>
      </c>
      <c r="H37" s="40">
        <v>1064422300</v>
      </c>
      <c r="I37" s="41">
        <v>0</v>
      </c>
      <c r="J37" s="42">
        <v>0</v>
      </c>
      <c r="K37" s="42">
        <v>0</v>
      </c>
      <c r="L37" s="42">
        <f t="shared" ref="L37:L45" si="14">SUM(H37:K37)</f>
        <v>1064422300</v>
      </c>
      <c r="M37" s="42">
        <f t="shared" ref="M37:M45" si="15">G37-L37</f>
        <v>5763300</v>
      </c>
      <c r="N37" s="43">
        <f t="shared" si="1"/>
        <v>99.461467244560197</v>
      </c>
    </row>
    <row r="38" spans="1:14" s="27" customFormat="1" ht="14.25" customHeight="1">
      <c r="A38" s="37" t="s">
        <v>51</v>
      </c>
      <c r="B38" s="44" t="s">
        <v>52</v>
      </c>
      <c r="C38" s="39">
        <v>110000000</v>
      </c>
      <c r="D38" s="22">
        <v>0</v>
      </c>
      <c r="E38" s="22">
        <v>0</v>
      </c>
      <c r="F38" s="22">
        <v>0</v>
      </c>
      <c r="G38" s="22">
        <f t="shared" si="13"/>
        <v>110000000</v>
      </c>
      <c r="H38" s="45">
        <v>108027541</v>
      </c>
      <c r="I38" s="41">
        <v>0</v>
      </c>
      <c r="J38" s="42">
        <v>0</v>
      </c>
      <c r="K38" s="42">
        <v>0</v>
      </c>
      <c r="L38" s="42">
        <f t="shared" si="14"/>
        <v>108027541</v>
      </c>
      <c r="M38" s="42">
        <f t="shared" si="15"/>
        <v>1972459</v>
      </c>
      <c r="N38" s="43">
        <f t="shared" si="1"/>
        <v>98.206855454545448</v>
      </c>
    </row>
    <row r="39" spans="1:14" s="27" customFormat="1" ht="14.25" customHeight="1">
      <c r="A39" s="37" t="s">
        <v>53</v>
      </c>
      <c r="B39" s="38" t="s">
        <v>54</v>
      </c>
      <c r="C39" s="39">
        <v>161000000</v>
      </c>
      <c r="D39" s="22">
        <v>0</v>
      </c>
      <c r="E39" s="22">
        <v>0</v>
      </c>
      <c r="F39" s="22">
        <v>0</v>
      </c>
      <c r="G39" s="22">
        <f t="shared" si="13"/>
        <v>161000000</v>
      </c>
      <c r="H39" s="45">
        <v>159190000</v>
      </c>
      <c r="I39" s="41">
        <v>0</v>
      </c>
      <c r="J39" s="42">
        <v>0</v>
      </c>
      <c r="K39" s="42">
        <v>0</v>
      </c>
      <c r="L39" s="42">
        <f t="shared" si="14"/>
        <v>159190000</v>
      </c>
      <c r="M39" s="42">
        <f t="shared" si="15"/>
        <v>1810000</v>
      </c>
      <c r="N39" s="43">
        <f t="shared" si="1"/>
        <v>98.875776397515523</v>
      </c>
    </row>
    <row r="40" spans="1:14" s="27" customFormat="1" ht="14.25" customHeight="1">
      <c r="A40" s="37" t="s">
        <v>55</v>
      </c>
      <c r="B40" s="38" t="s">
        <v>56</v>
      </c>
      <c r="C40" s="39">
        <v>20200000</v>
      </c>
      <c r="D40" s="22">
        <v>0</v>
      </c>
      <c r="E40" s="22">
        <v>0</v>
      </c>
      <c r="F40" s="22">
        <v>0</v>
      </c>
      <c r="G40" s="22">
        <f t="shared" si="13"/>
        <v>20200000</v>
      </c>
      <c r="H40" s="45">
        <v>19500000</v>
      </c>
      <c r="I40" s="41">
        <v>0</v>
      </c>
      <c r="J40" s="42">
        <v>0</v>
      </c>
      <c r="K40" s="42">
        <v>0</v>
      </c>
      <c r="L40" s="42">
        <f t="shared" si="14"/>
        <v>19500000</v>
      </c>
      <c r="M40" s="42">
        <f t="shared" si="15"/>
        <v>700000</v>
      </c>
      <c r="N40" s="43">
        <f t="shared" si="1"/>
        <v>96.534653465346537</v>
      </c>
    </row>
    <row r="41" spans="1:14" s="27" customFormat="1" ht="14.25" customHeight="1">
      <c r="A41" s="37" t="s">
        <v>57</v>
      </c>
      <c r="B41" s="38" t="s">
        <v>58</v>
      </c>
      <c r="C41" s="39">
        <v>21304000</v>
      </c>
      <c r="D41" s="22">
        <v>0</v>
      </c>
      <c r="E41" s="22">
        <v>0</v>
      </c>
      <c r="F41" s="22">
        <v>0</v>
      </c>
      <c r="G41" s="22">
        <f t="shared" si="13"/>
        <v>21304000</v>
      </c>
      <c r="H41" s="45">
        <v>20510000</v>
      </c>
      <c r="I41" s="41">
        <v>0</v>
      </c>
      <c r="J41" s="42">
        <v>0</v>
      </c>
      <c r="K41" s="42">
        <v>0</v>
      </c>
      <c r="L41" s="42">
        <f t="shared" si="14"/>
        <v>20510000</v>
      </c>
      <c r="M41" s="42">
        <f t="shared" si="15"/>
        <v>794000</v>
      </c>
      <c r="N41" s="43">
        <f t="shared" si="1"/>
        <v>96.273000375516332</v>
      </c>
    </row>
    <row r="42" spans="1:14" s="27" customFormat="1" ht="14.25" customHeight="1">
      <c r="A42" s="46" t="s">
        <v>59</v>
      </c>
      <c r="B42" s="47" t="s">
        <v>60</v>
      </c>
      <c r="C42" s="39">
        <v>68500000</v>
      </c>
      <c r="D42" s="22">
        <v>0</v>
      </c>
      <c r="E42" s="22">
        <v>0</v>
      </c>
      <c r="F42" s="22">
        <v>0</v>
      </c>
      <c r="G42" s="22">
        <f t="shared" si="13"/>
        <v>68500000</v>
      </c>
      <c r="H42" s="45">
        <v>67640280</v>
      </c>
      <c r="I42" s="41">
        <v>0</v>
      </c>
      <c r="J42" s="42">
        <v>0</v>
      </c>
      <c r="K42" s="42">
        <v>0</v>
      </c>
      <c r="L42" s="42">
        <f t="shared" si="14"/>
        <v>67640280</v>
      </c>
      <c r="M42" s="42">
        <f t="shared" si="15"/>
        <v>859720</v>
      </c>
      <c r="N42" s="43">
        <f t="shared" si="1"/>
        <v>98.744934306569348</v>
      </c>
    </row>
    <row r="43" spans="1:14" s="27" customFormat="1" ht="14.25" customHeight="1">
      <c r="A43" s="48" t="s">
        <v>61</v>
      </c>
      <c r="B43" s="38" t="s">
        <v>62</v>
      </c>
      <c r="C43" s="39">
        <v>4161539</v>
      </c>
      <c r="D43" s="22">
        <v>0</v>
      </c>
      <c r="E43" s="22">
        <v>0</v>
      </c>
      <c r="F43" s="22">
        <v>0</v>
      </c>
      <c r="G43" s="22">
        <f t="shared" si="13"/>
        <v>4161539</v>
      </c>
      <c r="H43" s="45">
        <v>3923523</v>
      </c>
      <c r="I43" s="41">
        <v>0</v>
      </c>
      <c r="J43" s="42">
        <v>0</v>
      </c>
      <c r="K43" s="42">
        <v>0</v>
      </c>
      <c r="L43" s="42">
        <f t="shared" si="14"/>
        <v>3923523</v>
      </c>
      <c r="M43" s="42">
        <f t="shared" si="15"/>
        <v>238016</v>
      </c>
      <c r="N43" s="43">
        <f t="shared" si="1"/>
        <v>94.280577449832862</v>
      </c>
    </row>
    <row r="44" spans="1:14" s="27" customFormat="1" ht="14.25" customHeight="1">
      <c r="A44" s="49" t="s">
        <v>63</v>
      </c>
      <c r="B44" s="50" t="s">
        <v>64</v>
      </c>
      <c r="C44" s="39">
        <v>25000</v>
      </c>
      <c r="D44" s="22">
        <v>0</v>
      </c>
      <c r="E44" s="22">
        <v>0</v>
      </c>
      <c r="F44" s="22">
        <v>0</v>
      </c>
      <c r="G44" s="22">
        <f t="shared" si="13"/>
        <v>25000</v>
      </c>
      <c r="H44" s="45">
        <v>15226</v>
      </c>
      <c r="I44" s="41">
        <v>0</v>
      </c>
      <c r="J44" s="42">
        <v>0</v>
      </c>
      <c r="K44" s="42">
        <v>0</v>
      </c>
      <c r="L44" s="42">
        <f t="shared" si="14"/>
        <v>15226</v>
      </c>
      <c r="M44" s="42">
        <f t="shared" si="15"/>
        <v>9774</v>
      </c>
      <c r="N44" s="43">
        <f t="shared" si="1"/>
        <v>60.904000000000003</v>
      </c>
    </row>
    <row r="45" spans="1:14" s="27" customFormat="1" ht="14.25" customHeight="1">
      <c r="A45" s="49" t="s">
        <v>65</v>
      </c>
      <c r="B45" s="50" t="s">
        <v>66</v>
      </c>
      <c r="C45" s="39">
        <v>1095354189</v>
      </c>
      <c r="D45" s="22">
        <v>0</v>
      </c>
      <c r="E45" s="22">
        <v>0</v>
      </c>
      <c r="F45" s="22">
        <v>0</v>
      </c>
      <c r="G45" s="22">
        <f t="shared" si="13"/>
        <v>1095354189</v>
      </c>
      <c r="H45" s="51">
        <v>1089093977</v>
      </c>
      <c r="I45" s="41">
        <v>0</v>
      </c>
      <c r="J45" s="42">
        <v>0</v>
      </c>
      <c r="K45" s="42">
        <v>0</v>
      </c>
      <c r="L45" s="42">
        <f t="shared" si="14"/>
        <v>1089093977</v>
      </c>
      <c r="M45" s="42">
        <f t="shared" si="15"/>
        <v>6260212</v>
      </c>
      <c r="N45" s="43">
        <f t="shared" si="1"/>
        <v>99.42847600685991</v>
      </c>
    </row>
    <row r="46" spans="1:14" ht="14.25" customHeight="1">
      <c r="A46" s="174" t="s">
        <v>67</v>
      </c>
      <c r="B46" s="175"/>
      <c r="C46" s="10">
        <f t="shared" ref="C46:M46" si="16">SUM(C47:C52)</f>
        <v>23670000</v>
      </c>
      <c r="D46" s="10">
        <f t="shared" si="16"/>
        <v>63855000</v>
      </c>
      <c r="E46" s="10">
        <f t="shared" si="16"/>
        <v>0</v>
      </c>
      <c r="F46" s="10">
        <f t="shared" si="16"/>
        <v>0</v>
      </c>
      <c r="G46" s="10">
        <f t="shared" si="16"/>
        <v>87525000</v>
      </c>
      <c r="H46" s="10">
        <f>SUM(H47:H52)</f>
        <v>23670000</v>
      </c>
      <c r="I46" s="10">
        <f t="shared" si="16"/>
        <v>61706440</v>
      </c>
      <c r="J46" s="10">
        <f t="shared" si="16"/>
        <v>0</v>
      </c>
      <c r="K46" s="10">
        <f t="shared" si="16"/>
        <v>0</v>
      </c>
      <c r="L46" s="10">
        <f t="shared" si="16"/>
        <v>85376440</v>
      </c>
      <c r="M46" s="10">
        <f t="shared" si="16"/>
        <v>2148560</v>
      </c>
      <c r="N46" s="11">
        <f t="shared" si="1"/>
        <v>97.545204227363612</v>
      </c>
    </row>
    <row r="47" spans="1:14" s="27" customFormat="1" ht="16.25" customHeight="1">
      <c r="A47" s="52" t="s">
        <v>68</v>
      </c>
      <c r="B47" s="53" t="s">
        <v>69</v>
      </c>
      <c r="C47" s="54">
        <v>23670000</v>
      </c>
      <c r="D47" s="22">
        <v>0</v>
      </c>
      <c r="E47" s="22">
        <v>0</v>
      </c>
      <c r="F47" s="22">
        <v>0</v>
      </c>
      <c r="G47" s="22">
        <f t="shared" ref="G47:G52" si="17">SUM(C47:F47)</f>
        <v>23670000</v>
      </c>
      <c r="H47" s="22">
        <v>23670000</v>
      </c>
      <c r="I47" s="22">
        <v>0</v>
      </c>
      <c r="J47" s="22">
        <v>0</v>
      </c>
      <c r="K47" s="22">
        <v>0</v>
      </c>
      <c r="L47" s="22">
        <f t="shared" ref="L47:L52" si="18">SUM(H47:K47)</f>
        <v>23670000</v>
      </c>
      <c r="M47" s="22">
        <f t="shared" ref="M47:M52" si="19">G47-L47</f>
        <v>0</v>
      </c>
      <c r="N47" s="24">
        <f t="shared" si="1"/>
        <v>100</v>
      </c>
    </row>
    <row r="48" spans="1:14" s="27" customFormat="1" ht="16.25" customHeight="1">
      <c r="A48" s="52" t="s">
        <v>70</v>
      </c>
      <c r="B48" s="53" t="s">
        <v>71</v>
      </c>
      <c r="C48" s="22">
        <v>0</v>
      </c>
      <c r="D48" s="54">
        <v>530000</v>
      </c>
      <c r="E48" s="22">
        <v>0</v>
      </c>
      <c r="F48" s="22">
        <v>0</v>
      </c>
      <c r="G48" s="22">
        <f t="shared" si="17"/>
        <v>530000</v>
      </c>
      <c r="H48" s="22">
        <v>0</v>
      </c>
      <c r="I48" s="55">
        <v>500000</v>
      </c>
      <c r="J48" s="22">
        <v>0</v>
      </c>
      <c r="K48" s="22">
        <v>0</v>
      </c>
      <c r="L48" s="22">
        <f t="shared" si="18"/>
        <v>500000</v>
      </c>
      <c r="M48" s="22">
        <f t="shared" si="19"/>
        <v>30000</v>
      </c>
      <c r="N48" s="24">
        <f t="shared" si="1"/>
        <v>94.339622641509436</v>
      </c>
    </row>
    <row r="49" spans="1:17" s="27" customFormat="1" ht="16.25" customHeight="1">
      <c r="A49" s="56" t="s">
        <v>72</v>
      </c>
      <c r="B49" s="57" t="s">
        <v>73</v>
      </c>
      <c r="C49" s="22">
        <v>0</v>
      </c>
      <c r="D49" s="54">
        <v>1700000</v>
      </c>
      <c r="E49" s="22">
        <v>0</v>
      </c>
      <c r="F49" s="22">
        <v>0</v>
      </c>
      <c r="G49" s="22">
        <f t="shared" si="17"/>
        <v>1700000</v>
      </c>
      <c r="H49" s="22">
        <v>0</v>
      </c>
      <c r="I49" s="55">
        <v>1640000</v>
      </c>
      <c r="J49" s="22">
        <v>0</v>
      </c>
      <c r="K49" s="22">
        <v>0</v>
      </c>
      <c r="L49" s="22">
        <f>SUM(H49:K49)</f>
        <v>1640000</v>
      </c>
      <c r="M49" s="22">
        <f>G49-L49</f>
        <v>60000</v>
      </c>
      <c r="N49" s="24">
        <f t="shared" si="1"/>
        <v>96.470588235294116</v>
      </c>
      <c r="O49" s="25"/>
      <c r="P49" s="26"/>
      <c r="Q49" s="25"/>
    </row>
    <row r="50" spans="1:17" s="27" customFormat="1" ht="16.25" customHeight="1">
      <c r="A50" s="52" t="s">
        <v>74</v>
      </c>
      <c r="B50" s="53" t="s">
        <v>75</v>
      </c>
      <c r="C50" s="22">
        <v>0</v>
      </c>
      <c r="D50" s="54">
        <v>861000</v>
      </c>
      <c r="E50" s="22">
        <v>0</v>
      </c>
      <c r="F50" s="22">
        <v>0</v>
      </c>
      <c r="G50" s="22">
        <f t="shared" si="17"/>
        <v>861000</v>
      </c>
      <c r="H50" s="22">
        <v>0</v>
      </c>
      <c r="I50" s="55">
        <v>861000</v>
      </c>
      <c r="J50" s="22">
        <v>0</v>
      </c>
      <c r="K50" s="22">
        <v>0</v>
      </c>
      <c r="L50" s="22">
        <f>SUM(H50:K50)</f>
        <v>861000</v>
      </c>
      <c r="M50" s="22">
        <f>G50-L50</f>
        <v>0</v>
      </c>
      <c r="N50" s="24">
        <f t="shared" si="1"/>
        <v>100</v>
      </c>
      <c r="O50" s="25"/>
      <c r="P50" s="26"/>
      <c r="Q50" s="25"/>
    </row>
    <row r="51" spans="1:17" s="27" customFormat="1" ht="16.25" customHeight="1">
      <c r="A51" s="58" t="s">
        <v>76</v>
      </c>
      <c r="B51" s="59" t="s">
        <v>44</v>
      </c>
      <c r="C51" s="22">
        <v>0</v>
      </c>
      <c r="D51" s="54">
        <v>4074000</v>
      </c>
      <c r="E51" s="22">
        <v>0</v>
      </c>
      <c r="F51" s="22">
        <v>0</v>
      </c>
      <c r="G51" s="22">
        <f t="shared" si="17"/>
        <v>4074000</v>
      </c>
      <c r="H51" s="22">
        <v>0</v>
      </c>
      <c r="I51" s="55">
        <v>2304000</v>
      </c>
      <c r="J51" s="22">
        <v>0</v>
      </c>
      <c r="K51" s="22">
        <v>0</v>
      </c>
      <c r="L51" s="22">
        <f t="shared" si="18"/>
        <v>2304000</v>
      </c>
      <c r="M51" s="22">
        <f t="shared" si="19"/>
        <v>1770000</v>
      </c>
      <c r="N51" s="24">
        <f t="shared" si="1"/>
        <v>56.553755522827686</v>
      </c>
    </row>
    <row r="52" spans="1:17" s="27" customFormat="1" ht="16.25" customHeight="1">
      <c r="A52" s="52" t="s">
        <v>77</v>
      </c>
      <c r="B52" s="53" t="s">
        <v>78</v>
      </c>
      <c r="C52" s="22">
        <v>0</v>
      </c>
      <c r="D52" s="54">
        <v>56690000</v>
      </c>
      <c r="E52" s="22">
        <v>0</v>
      </c>
      <c r="F52" s="22">
        <v>0</v>
      </c>
      <c r="G52" s="22">
        <f t="shared" si="17"/>
        <v>56690000</v>
      </c>
      <c r="H52" s="22">
        <v>0</v>
      </c>
      <c r="I52" s="55">
        <v>56401440</v>
      </c>
      <c r="J52" s="22">
        <v>0</v>
      </c>
      <c r="K52" s="22">
        <v>0</v>
      </c>
      <c r="L52" s="22">
        <f t="shared" si="18"/>
        <v>56401440</v>
      </c>
      <c r="M52" s="22">
        <f t="shared" si="19"/>
        <v>288560</v>
      </c>
      <c r="N52" s="24">
        <f t="shared" si="1"/>
        <v>99.490986064561653</v>
      </c>
    </row>
    <row r="53" spans="1:17" s="27" customFormat="1" ht="14.25" customHeight="1">
      <c r="A53" s="60" t="s">
        <v>79</v>
      </c>
      <c r="B53" s="29"/>
      <c r="C53" s="30">
        <f>SUM(C54:C59)</f>
        <v>16200000</v>
      </c>
      <c r="D53" s="30">
        <f>SUM(D54:D59)</f>
        <v>13166800</v>
      </c>
      <c r="E53" s="30">
        <f t="shared" ref="E53:M53" si="20">SUM(E54:E59)</f>
        <v>0</v>
      </c>
      <c r="F53" s="30">
        <f t="shared" si="20"/>
        <v>0</v>
      </c>
      <c r="G53" s="30">
        <f t="shared" si="20"/>
        <v>17966800</v>
      </c>
      <c r="H53" s="30">
        <f t="shared" si="20"/>
        <v>15800000</v>
      </c>
      <c r="I53" s="30">
        <f t="shared" si="20"/>
        <v>9587920</v>
      </c>
      <c r="J53" s="30">
        <f t="shared" si="20"/>
        <v>0</v>
      </c>
      <c r="K53" s="30">
        <f t="shared" si="20"/>
        <v>0</v>
      </c>
      <c r="L53" s="30">
        <f t="shared" si="20"/>
        <v>25387920</v>
      </c>
      <c r="M53" s="30">
        <f t="shared" si="20"/>
        <v>3978880</v>
      </c>
      <c r="N53" s="31">
        <f t="shared" si="1"/>
        <v>141.30462853707951</v>
      </c>
    </row>
    <row r="54" spans="1:17" s="27" customFormat="1" ht="24.65" customHeight="1">
      <c r="A54" s="61" t="s">
        <v>80</v>
      </c>
      <c r="B54" s="62" t="s">
        <v>81</v>
      </c>
      <c r="C54" s="54">
        <v>4800000</v>
      </c>
      <c r="D54" s="22">
        <v>0</v>
      </c>
      <c r="E54" s="22">
        <v>0</v>
      </c>
      <c r="F54" s="22">
        <v>0</v>
      </c>
      <c r="G54" s="22">
        <f t="shared" ref="G54:G59" si="21">SUM(C54:F54)</f>
        <v>4800000</v>
      </c>
      <c r="H54" s="23">
        <v>4400000</v>
      </c>
      <c r="I54" s="22">
        <v>0</v>
      </c>
      <c r="J54" s="22">
        <v>0</v>
      </c>
      <c r="K54" s="22">
        <v>0</v>
      </c>
      <c r="L54" s="22">
        <f t="shared" ref="L54:L59" si="22">SUM(H54:K54)</f>
        <v>4400000</v>
      </c>
      <c r="M54" s="22">
        <f t="shared" ref="M54:M59" si="23">G54-L54</f>
        <v>400000</v>
      </c>
      <c r="N54" s="24">
        <f t="shared" si="1"/>
        <v>91.666666666666657</v>
      </c>
    </row>
    <row r="55" spans="1:17" s="27" customFormat="1" ht="15.65" customHeight="1">
      <c r="A55" s="61" t="s">
        <v>82</v>
      </c>
      <c r="B55" s="62" t="s">
        <v>83</v>
      </c>
      <c r="C55" s="22">
        <v>11400000</v>
      </c>
      <c r="D55" s="22">
        <v>0</v>
      </c>
      <c r="E55" s="22">
        <v>0</v>
      </c>
      <c r="F55" s="22">
        <v>0</v>
      </c>
      <c r="G55" s="22">
        <v>0</v>
      </c>
      <c r="H55" s="22">
        <v>11400000</v>
      </c>
      <c r="I55" s="22">
        <v>0</v>
      </c>
      <c r="J55" s="22">
        <v>0</v>
      </c>
      <c r="K55" s="22">
        <v>0</v>
      </c>
      <c r="L55" s="22">
        <f t="shared" si="22"/>
        <v>11400000</v>
      </c>
      <c r="M55" s="22">
        <v>0</v>
      </c>
      <c r="N55" s="24" t="e">
        <f>L55/G55*100</f>
        <v>#DIV/0!</v>
      </c>
    </row>
    <row r="56" spans="1:17" s="27" customFormat="1" ht="15.65" customHeight="1">
      <c r="A56" s="52" t="s">
        <v>84</v>
      </c>
      <c r="B56" s="62" t="s">
        <v>85</v>
      </c>
      <c r="C56" s="22">
        <v>0</v>
      </c>
      <c r="D56" s="54">
        <v>2007000</v>
      </c>
      <c r="E56" s="22">
        <v>0</v>
      </c>
      <c r="F56" s="22">
        <v>0</v>
      </c>
      <c r="G56" s="22">
        <f t="shared" si="21"/>
        <v>2007000</v>
      </c>
      <c r="H56" s="22">
        <v>0</v>
      </c>
      <c r="I56" s="63">
        <v>1875000</v>
      </c>
      <c r="J56" s="22">
        <v>0</v>
      </c>
      <c r="K56" s="22">
        <v>0</v>
      </c>
      <c r="L56" s="22">
        <f t="shared" si="22"/>
        <v>1875000</v>
      </c>
      <c r="M56" s="22">
        <f t="shared" si="23"/>
        <v>132000</v>
      </c>
      <c r="N56" s="24">
        <f t="shared" ref="N56" si="24">L56/G56*100</f>
        <v>93.423019431988038</v>
      </c>
      <c r="O56" s="25"/>
      <c r="P56" s="26"/>
      <c r="Q56" s="25"/>
    </row>
    <row r="57" spans="1:17" s="27" customFormat="1" ht="15.65" customHeight="1">
      <c r="A57" s="52" t="s">
        <v>72</v>
      </c>
      <c r="B57" s="62" t="s">
        <v>86</v>
      </c>
      <c r="C57" s="22">
        <v>0</v>
      </c>
      <c r="D57" s="54">
        <v>2585000</v>
      </c>
      <c r="E57" s="22">
        <v>0</v>
      </c>
      <c r="F57" s="22">
        <v>0</v>
      </c>
      <c r="G57" s="22">
        <f t="shared" si="21"/>
        <v>2585000</v>
      </c>
      <c r="H57" s="22">
        <v>0</v>
      </c>
      <c r="I57" s="63">
        <v>1975000</v>
      </c>
      <c r="J57" s="22">
        <v>0</v>
      </c>
      <c r="K57" s="22">
        <v>0</v>
      </c>
      <c r="L57" s="22">
        <f t="shared" si="22"/>
        <v>1975000</v>
      </c>
      <c r="M57" s="22">
        <f t="shared" si="23"/>
        <v>610000</v>
      </c>
      <c r="N57" s="24">
        <f>L57/G57*100</f>
        <v>76.40232108317214</v>
      </c>
    </row>
    <row r="58" spans="1:17" s="27" customFormat="1" ht="15.65" customHeight="1">
      <c r="A58" s="52" t="s">
        <v>87</v>
      </c>
      <c r="B58" s="62" t="s">
        <v>88</v>
      </c>
      <c r="C58" s="22">
        <v>0</v>
      </c>
      <c r="D58" s="54">
        <v>3562800</v>
      </c>
      <c r="E58" s="22">
        <v>0</v>
      </c>
      <c r="F58" s="22">
        <v>0</v>
      </c>
      <c r="G58" s="22">
        <f t="shared" si="21"/>
        <v>3562800</v>
      </c>
      <c r="H58" s="22">
        <v>0</v>
      </c>
      <c r="I58" s="63">
        <v>1445920</v>
      </c>
      <c r="J58" s="22">
        <v>0</v>
      </c>
      <c r="K58" s="22">
        <v>0</v>
      </c>
      <c r="L58" s="22">
        <f t="shared" si="22"/>
        <v>1445920</v>
      </c>
      <c r="M58" s="22">
        <f t="shared" si="23"/>
        <v>2116880</v>
      </c>
      <c r="N58" s="24">
        <f t="shared" ref="N58" si="25">L58/G58*100</f>
        <v>40.583810486134503</v>
      </c>
      <c r="O58" s="25"/>
      <c r="P58" s="26"/>
      <c r="Q58" s="25"/>
    </row>
    <row r="59" spans="1:17" s="27" customFormat="1" ht="15.65" customHeight="1">
      <c r="A59" s="58" t="s">
        <v>76</v>
      </c>
      <c r="B59" s="62" t="s">
        <v>44</v>
      </c>
      <c r="C59" s="22">
        <v>0</v>
      </c>
      <c r="D59" s="54">
        <v>5012000</v>
      </c>
      <c r="E59" s="22">
        <v>0</v>
      </c>
      <c r="F59" s="22">
        <v>0</v>
      </c>
      <c r="G59" s="22">
        <f t="shared" si="21"/>
        <v>5012000</v>
      </c>
      <c r="H59" s="22">
        <v>0</v>
      </c>
      <c r="I59" s="63">
        <v>4292000</v>
      </c>
      <c r="J59" s="22">
        <v>0</v>
      </c>
      <c r="K59" s="22">
        <v>0</v>
      </c>
      <c r="L59" s="22">
        <f t="shared" si="22"/>
        <v>4292000</v>
      </c>
      <c r="M59" s="22">
        <f t="shared" si="23"/>
        <v>720000</v>
      </c>
      <c r="N59" s="24">
        <f>L59/G59*100</f>
        <v>85.634477254588987</v>
      </c>
    </row>
    <row r="60" spans="1:17" s="27" customFormat="1" ht="15.65" customHeight="1">
      <c r="A60" s="64" t="s">
        <v>89</v>
      </c>
      <c r="B60" s="65"/>
      <c r="C60" s="35">
        <f>SUM(C61:C64)</f>
        <v>6840000</v>
      </c>
      <c r="D60" s="35">
        <f>SUM(D61:D63)</f>
        <v>78220000</v>
      </c>
      <c r="E60" s="35">
        <f>SUM(E61:E64)</f>
        <v>0</v>
      </c>
      <c r="F60" s="35">
        <f>SUM(F61:F64)</f>
        <v>0</v>
      </c>
      <c r="G60" s="35">
        <f>SUM(G61:G63)</f>
        <v>85060000</v>
      </c>
      <c r="H60" s="35">
        <f>SUM(H61:H64)</f>
        <v>6840000</v>
      </c>
      <c r="I60" s="35">
        <f>SUM(I61:I63)</f>
        <v>78099428</v>
      </c>
      <c r="J60" s="35">
        <f>SUM(J61:J64)</f>
        <v>0</v>
      </c>
      <c r="K60" s="35">
        <f>SUM(K61:K64)</f>
        <v>0</v>
      </c>
      <c r="L60" s="35">
        <f>SUM(L61:L63)</f>
        <v>84939428</v>
      </c>
      <c r="M60" s="35">
        <f>SUM(M61:M63)</f>
        <v>120572</v>
      </c>
      <c r="N60" s="36">
        <f t="shared" ref="N60:N63" si="26">L60/G60*100</f>
        <v>99.8582506466024</v>
      </c>
    </row>
    <row r="61" spans="1:17" s="27" customFormat="1" ht="15.65" customHeight="1">
      <c r="A61" s="66" t="s">
        <v>68</v>
      </c>
      <c r="B61" s="66" t="s">
        <v>90</v>
      </c>
      <c r="C61" s="67">
        <v>6840000</v>
      </c>
      <c r="D61" s="67">
        <v>0</v>
      </c>
      <c r="E61" s="42">
        <v>0</v>
      </c>
      <c r="F61" s="42">
        <v>0</v>
      </c>
      <c r="G61" s="42">
        <f>SUM(C61:F61)</f>
        <v>6840000</v>
      </c>
      <c r="H61" s="68">
        <v>6840000</v>
      </c>
      <c r="I61" s="68">
        <v>0</v>
      </c>
      <c r="J61" s="42">
        <v>0</v>
      </c>
      <c r="K61" s="42">
        <v>0</v>
      </c>
      <c r="L61" s="42">
        <f>SUM(H61:K61)</f>
        <v>6840000</v>
      </c>
      <c r="M61" s="42">
        <f>G61-L61</f>
        <v>0</v>
      </c>
      <c r="N61" s="43">
        <f t="shared" si="26"/>
        <v>100</v>
      </c>
    </row>
    <row r="62" spans="1:17" s="27" customFormat="1" ht="15.65" customHeight="1">
      <c r="A62" s="66" t="s">
        <v>91</v>
      </c>
      <c r="B62" s="66" t="s">
        <v>92</v>
      </c>
      <c r="C62" s="42">
        <v>0</v>
      </c>
      <c r="D62" s="67">
        <v>200000</v>
      </c>
      <c r="E62" s="42">
        <v>0</v>
      </c>
      <c r="F62" s="42">
        <v>0</v>
      </c>
      <c r="G62" s="42">
        <f>SUM(C62:F62)</f>
        <v>200000</v>
      </c>
      <c r="H62" s="42">
        <v>0</v>
      </c>
      <c r="I62" s="69">
        <v>86000</v>
      </c>
      <c r="J62" s="42">
        <v>0</v>
      </c>
      <c r="K62" s="42">
        <v>0</v>
      </c>
      <c r="L62" s="42">
        <f>SUM(H62:K62)</f>
        <v>86000</v>
      </c>
      <c r="M62" s="42">
        <f>G62-L62</f>
        <v>114000</v>
      </c>
      <c r="N62" s="43">
        <f t="shared" si="26"/>
        <v>43</v>
      </c>
    </row>
    <row r="63" spans="1:17" s="27" customFormat="1" ht="15.65" customHeight="1">
      <c r="A63" s="66" t="s">
        <v>77</v>
      </c>
      <c r="B63" s="66" t="s">
        <v>78</v>
      </c>
      <c r="C63" s="42">
        <v>0</v>
      </c>
      <c r="D63" s="67">
        <v>78020000</v>
      </c>
      <c r="E63" s="42">
        <v>0</v>
      </c>
      <c r="F63" s="42">
        <v>0</v>
      </c>
      <c r="G63" s="42">
        <f>SUM(C63:F63)</f>
        <v>78020000</v>
      </c>
      <c r="H63" s="42">
        <v>0</v>
      </c>
      <c r="I63" s="70">
        <v>78013428</v>
      </c>
      <c r="J63" s="42">
        <v>0</v>
      </c>
      <c r="K63" s="42">
        <v>0</v>
      </c>
      <c r="L63" s="42">
        <f>SUM(H63:K63)</f>
        <v>78013428</v>
      </c>
      <c r="M63" s="42">
        <f>G63-L63</f>
        <v>6572</v>
      </c>
      <c r="N63" s="43">
        <f t="shared" si="26"/>
        <v>99.991576518841313</v>
      </c>
    </row>
    <row r="64" spans="1:17" ht="14.25" customHeight="1">
      <c r="A64" s="64" t="s">
        <v>93</v>
      </c>
      <c r="B64" s="65"/>
      <c r="C64" s="35">
        <f t="shared" ref="C64:M64" si="27">SUM(C65:C68)</f>
        <v>0</v>
      </c>
      <c r="D64" s="35">
        <f t="shared" si="27"/>
        <v>36004682</v>
      </c>
      <c r="E64" s="35">
        <f t="shared" si="27"/>
        <v>0</v>
      </c>
      <c r="F64" s="35">
        <f t="shared" si="27"/>
        <v>0</v>
      </c>
      <c r="G64" s="35">
        <f t="shared" si="27"/>
        <v>36004682</v>
      </c>
      <c r="H64" s="35">
        <f t="shared" si="27"/>
        <v>0</v>
      </c>
      <c r="I64" s="35">
        <f t="shared" si="27"/>
        <v>35208000</v>
      </c>
      <c r="J64" s="35">
        <f t="shared" si="27"/>
        <v>0</v>
      </c>
      <c r="K64" s="35">
        <f t="shared" si="27"/>
        <v>0</v>
      </c>
      <c r="L64" s="35">
        <f t="shared" si="27"/>
        <v>35208000</v>
      </c>
      <c r="M64" s="35">
        <f t="shared" si="27"/>
        <v>796682</v>
      </c>
      <c r="N64" s="36">
        <f t="shared" si="1"/>
        <v>97.787282220684517</v>
      </c>
    </row>
    <row r="65" spans="1:17" s="27" customFormat="1" ht="16.25" customHeight="1">
      <c r="A65" s="71" t="s">
        <v>70</v>
      </c>
      <c r="B65" s="72" t="s">
        <v>71</v>
      </c>
      <c r="C65" s="42">
        <v>0</v>
      </c>
      <c r="D65" s="73">
        <v>401000</v>
      </c>
      <c r="E65" s="42">
        <v>0</v>
      </c>
      <c r="F65" s="42">
        <v>0</v>
      </c>
      <c r="G65" s="42">
        <f>SUM(C65:F65)</f>
        <v>401000</v>
      </c>
      <c r="H65" s="42">
        <v>0</v>
      </c>
      <c r="I65" s="74">
        <v>287000</v>
      </c>
      <c r="J65" s="42">
        <v>0</v>
      </c>
      <c r="K65" s="42">
        <v>0</v>
      </c>
      <c r="L65" s="42">
        <f>SUM(H65:K65)</f>
        <v>287000</v>
      </c>
      <c r="M65" s="42">
        <f>G65-L65</f>
        <v>114000</v>
      </c>
      <c r="N65" s="43">
        <f t="shared" si="1"/>
        <v>71.571072319202003</v>
      </c>
    </row>
    <row r="66" spans="1:17" s="27" customFormat="1" ht="16.25" customHeight="1">
      <c r="A66" s="75" t="s">
        <v>72</v>
      </c>
      <c r="B66" s="76" t="s">
        <v>73</v>
      </c>
      <c r="C66" s="42">
        <v>0</v>
      </c>
      <c r="D66" s="73">
        <v>1967632</v>
      </c>
      <c r="E66" s="42">
        <v>0</v>
      </c>
      <c r="F66" s="42">
        <v>0</v>
      </c>
      <c r="G66" s="42">
        <f>SUM(C66:F66)</f>
        <v>1967632</v>
      </c>
      <c r="H66" s="42">
        <v>0</v>
      </c>
      <c r="I66" s="77">
        <v>1810000</v>
      </c>
      <c r="J66" s="42">
        <v>0</v>
      </c>
      <c r="K66" s="42">
        <v>0</v>
      </c>
      <c r="L66" s="42">
        <f>SUM(H66:K66)</f>
        <v>1810000</v>
      </c>
      <c r="M66" s="42">
        <f>G66-L66</f>
        <v>157632</v>
      </c>
      <c r="N66" s="43">
        <f t="shared" si="1"/>
        <v>91.988745863047555</v>
      </c>
      <c r="O66" s="25"/>
      <c r="P66" s="26"/>
      <c r="Q66" s="25"/>
    </row>
    <row r="67" spans="1:17" s="27" customFormat="1" ht="16.25" customHeight="1">
      <c r="A67" s="78" t="s">
        <v>76</v>
      </c>
      <c r="B67" s="79" t="s">
        <v>44</v>
      </c>
      <c r="C67" s="42">
        <v>0</v>
      </c>
      <c r="D67" s="73">
        <v>2276050</v>
      </c>
      <c r="E67" s="42">
        <v>0</v>
      </c>
      <c r="F67" s="42">
        <v>0</v>
      </c>
      <c r="G67" s="42">
        <f>SUM(C67:F67)</f>
        <v>2276050</v>
      </c>
      <c r="H67" s="42">
        <v>0</v>
      </c>
      <c r="I67" s="77">
        <v>2076000</v>
      </c>
      <c r="J67" s="42">
        <v>0</v>
      </c>
      <c r="K67" s="42">
        <v>0</v>
      </c>
      <c r="L67" s="42">
        <f>SUM(H67:K67)</f>
        <v>2076000</v>
      </c>
      <c r="M67" s="42">
        <f>G67-L67</f>
        <v>200050</v>
      </c>
      <c r="N67" s="43">
        <f t="shared" si="1"/>
        <v>91.210650029656634</v>
      </c>
    </row>
    <row r="68" spans="1:17" s="27" customFormat="1" ht="16.25" customHeight="1">
      <c r="A68" s="71" t="s">
        <v>77</v>
      </c>
      <c r="B68" s="72" t="s">
        <v>78</v>
      </c>
      <c r="C68" s="42">
        <v>0</v>
      </c>
      <c r="D68" s="73">
        <v>31360000</v>
      </c>
      <c r="E68" s="42">
        <v>0</v>
      </c>
      <c r="F68" s="42">
        <v>0</v>
      </c>
      <c r="G68" s="42">
        <f>SUM(C68:F68)</f>
        <v>31360000</v>
      </c>
      <c r="H68" s="42">
        <v>0</v>
      </c>
      <c r="I68" s="80">
        <v>31035000</v>
      </c>
      <c r="J68" s="42">
        <v>0</v>
      </c>
      <c r="K68" s="42">
        <v>0</v>
      </c>
      <c r="L68" s="42">
        <f>SUM(H68:K68)</f>
        <v>31035000</v>
      </c>
      <c r="M68" s="42">
        <f>G68-L68</f>
        <v>325000</v>
      </c>
      <c r="N68" s="43">
        <f t="shared" si="1"/>
        <v>98.963647959183675</v>
      </c>
      <c r="O68" s="25"/>
      <c r="P68" s="26"/>
      <c r="Q68" s="25"/>
    </row>
    <row r="69" spans="1:17" ht="14.25" customHeight="1">
      <c r="A69" s="176" t="s">
        <v>94</v>
      </c>
      <c r="B69" s="177"/>
      <c r="C69" s="10">
        <f>SUM(C70:C71)</f>
        <v>0</v>
      </c>
      <c r="D69" s="10">
        <f t="shared" ref="D69:M69" si="28">SUM(D70:D71)</f>
        <v>128140000</v>
      </c>
      <c r="E69" s="10">
        <f t="shared" si="28"/>
        <v>0</v>
      </c>
      <c r="F69" s="10">
        <f t="shared" si="28"/>
        <v>0</v>
      </c>
      <c r="G69" s="10">
        <f t="shared" si="28"/>
        <v>128140000</v>
      </c>
      <c r="H69" s="10">
        <f t="shared" si="28"/>
        <v>0</v>
      </c>
      <c r="I69" s="10">
        <f t="shared" si="28"/>
        <v>127005300</v>
      </c>
      <c r="J69" s="10">
        <f t="shared" si="28"/>
        <v>0</v>
      </c>
      <c r="K69" s="10">
        <f t="shared" si="28"/>
        <v>0</v>
      </c>
      <c r="L69" s="10">
        <f t="shared" si="28"/>
        <v>127005300</v>
      </c>
      <c r="M69" s="10">
        <f t="shared" si="28"/>
        <v>1134700</v>
      </c>
      <c r="N69" s="11">
        <f t="shared" si="1"/>
        <v>99.114484157952248</v>
      </c>
    </row>
    <row r="70" spans="1:17" s="27" customFormat="1" ht="14.25" customHeight="1">
      <c r="A70" s="81" t="s">
        <v>95</v>
      </c>
      <c r="B70" s="82" t="s">
        <v>96</v>
      </c>
      <c r="C70" s="22">
        <v>0</v>
      </c>
      <c r="D70" s="83">
        <v>57500000</v>
      </c>
      <c r="E70" s="22">
        <v>0</v>
      </c>
      <c r="F70" s="22">
        <v>0</v>
      </c>
      <c r="G70" s="22">
        <f>SUM(C70:F70)</f>
        <v>57500000</v>
      </c>
      <c r="H70" s="22">
        <v>0</v>
      </c>
      <c r="I70" s="84">
        <v>57500000</v>
      </c>
      <c r="J70" s="22">
        <v>0</v>
      </c>
      <c r="K70" s="22">
        <v>0</v>
      </c>
      <c r="L70" s="22">
        <f>SUM(H70:K70)</f>
        <v>57500000</v>
      </c>
      <c r="M70" s="22">
        <f>G70-L70</f>
        <v>0</v>
      </c>
      <c r="N70" s="24">
        <f t="shared" si="1"/>
        <v>100</v>
      </c>
    </row>
    <row r="71" spans="1:17" s="27" customFormat="1" ht="14.25" customHeight="1">
      <c r="A71" s="85" t="s">
        <v>97</v>
      </c>
      <c r="B71" s="82" t="s">
        <v>40</v>
      </c>
      <c r="C71" s="22">
        <v>0</v>
      </c>
      <c r="D71" s="83">
        <v>70640000</v>
      </c>
      <c r="E71" s="22">
        <v>0</v>
      </c>
      <c r="F71" s="22">
        <v>0</v>
      </c>
      <c r="G71" s="22">
        <f>SUM(C71:F71)</f>
        <v>70640000</v>
      </c>
      <c r="H71" s="22">
        <v>0</v>
      </c>
      <c r="I71" s="86">
        <v>69505300</v>
      </c>
      <c r="J71" s="22">
        <v>0</v>
      </c>
      <c r="K71" s="22">
        <v>0</v>
      </c>
      <c r="L71" s="22">
        <f>SUM(H71:K71)</f>
        <v>69505300</v>
      </c>
      <c r="M71" s="22">
        <f>G71-L71</f>
        <v>1134700</v>
      </c>
      <c r="N71" s="24">
        <f>L71/G71*100</f>
        <v>98.393686296715742</v>
      </c>
    </row>
    <row r="72" spans="1:17" ht="18.75" customHeight="1">
      <c r="A72" s="178" t="s">
        <v>98</v>
      </c>
      <c r="B72" s="179"/>
      <c r="C72" s="30">
        <f>SUM(C73)</f>
        <v>0</v>
      </c>
      <c r="D72" s="30">
        <f t="shared" ref="D72:I72" si="29">SUM(D73)</f>
        <v>13220000</v>
      </c>
      <c r="E72" s="30">
        <f t="shared" si="29"/>
        <v>0</v>
      </c>
      <c r="F72" s="30">
        <f t="shared" si="29"/>
        <v>0</v>
      </c>
      <c r="G72" s="30">
        <f t="shared" si="29"/>
        <v>13220000</v>
      </c>
      <c r="H72" s="30">
        <f t="shared" si="29"/>
        <v>0</v>
      </c>
      <c r="I72" s="30">
        <f t="shared" si="29"/>
        <v>13153000</v>
      </c>
      <c r="J72" s="30">
        <f>SUM(J73)</f>
        <v>0</v>
      </c>
      <c r="K72" s="30">
        <f>SUM(K73)</f>
        <v>0</v>
      </c>
      <c r="L72" s="30">
        <f>SUM(L73)</f>
        <v>13153000</v>
      </c>
      <c r="M72" s="30">
        <f>SUM(M73)</f>
        <v>67000</v>
      </c>
      <c r="N72" s="11">
        <f t="shared" si="1"/>
        <v>99.493192133131615</v>
      </c>
    </row>
    <row r="73" spans="1:17" ht="14.25" customHeight="1">
      <c r="A73" s="87" t="s">
        <v>99</v>
      </c>
      <c r="B73" s="88" t="s">
        <v>100</v>
      </c>
      <c r="C73" s="22">
        <v>0</v>
      </c>
      <c r="D73" s="89">
        <v>13220000</v>
      </c>
      <c r="E73" s="22">
        <v>0</v>
      </c>
      <c r="F73" s="22">
        <v>0</v>
      </c>
      <c r="G73" s="90">
        <f>SUM(C73:F73)</f>
        <v>13220000</v>
      </c>
      <c r="H73" s="22">
        <v>0</v>
      </c>
      <c r="I73" s="89">
        <v>13153000</v>
      </c>
      <c r="J73" s="22">
        <v>0</v>
      </c>
      <c r="K73" s="22">
        <v>0</v>
      </c>
      <c r="L73" s="90">
        <f>SUM(H73:K73)</f>
        <v>13153000</v>
      </c>
      <c r="M73" s="90">
        <f>G73-L73</f>
        <v>67000</v>
      </c>
      <c r="N73" s="91">
        <f t="shared" si="1"/>
        <v>99.493192133131615</v>
      </c>
    </row>
    <row r="74" spans="1:17" ht="15.75" customHeight="1">
      <c r="A74" s="164" t="s">
        <v>101</v>
      </c>
      <c r="B74" s="165"/>
      <c r="C74" s="30">
        <f t="shared" ref="C74:M74" si="30">SUM(C75:C76)</f>
        <v>0</v>
      </c>
      <c r="D74" s="30">
        <f t="shared" si="30"/>
        <v>9505000</v>
      </c>
      <c r="E74" s="30">
        <f t="shared" si="30"/>
        <v>0</v>
      </c>
      <c r="F74" s="30">
        <f t="shared" si="30"/>
        <v>0</v>
      </c>
      <c r="G74" s="30">
        <f t="shared" si="30"/>
        <v>9505000</v>
      </c>
      <c r="H74" s="30">
        <f t="shared" si="30"/>
        <v>0</v>
      </c>
      <c r="I74" s="30">
        <f t="shared" si="30"/>
        <v>6715600</v>
      </c>
      <c r="J74" s="30">
        <f t="shared" si="30"/>
        <v>0</v>
      </c>
      <c r="K74" s="30">
        <f t="shared" si="30"/>
        <v>0</v>
      </c>
      <c r="L74" s="30">
        <f t="shared" si="30"/>
        <v>6715600</v>
      </c>
      <c r="M74" s="30">
        <f t="shared" si="30"/>
        <v>2789400</v>
      </c>
      <c r="N74" s="11">
        <f t="shared" si="1"/>
        <v>70.65334034718569</v>
      </c>
    </row>
    <row r="75" spans="1:17" ht="18.649999999999999" customHeight="1">
      <c r="A75" s="71" t="s">
        <v>102</v>
      </c>
      <c r="B75" s="72" t="s">
        <v>103</v>
      </c>
      <c r="C75" s="22">
        <v>0</v>
      </c>
      <c r="D75" s="89">
        <v>6120000</v>
      </c>
      <c r="E75" s="22">
        <v>0</v>
      </c>
      <c r="F75" s="22">
        <v>0</v>
      </c>
      <c r="G75" s="90">
        <f>SUM(C75:F75)</f>
        <v>6120000</v>
      </c>
      <c r="H75" s="22">
        <v>0</v>
      </c>
      <c r="I75" s="89">
        <v>3379600</v>
      </c>
      <c r="J75" s="22">
        <v>0</v>
      </c>
      <c r="K75" s="22">
        <v>0</v>
      </c>
      <c r="L75" s="90">
        <f>SUM(H75:K75)</f>
        <v>3379600</v>
      </c>
      <c r="M75" s="90">
        <f>G75-L75</f>
        <v>2740400</v>
      </c>
      <c r="N75" s="91">
        <f t="shared" si="1"/>
        <v>55.222222222222214</v>
      </c>
    </row>
    <row r="76" spans="1:17" s="27" customFormat="1" ht="18.649999999999999" customHeight="1">
      <c r="A76" s="71" t="s">
        <v>104</v>
      </c>
      <c r="B76" s="72" t="s">
        <v>105</v>
      </c>
      <c r="C76" s="22">
        <v>0</v>
      </c>
      <c r="D76" s="89">
        <v>3385000</v>
      </c>
      <c r="E76" s="22">
        <v>0</v>
      </c>
      <c r="F76" s="22">
        <v>0</v>
      </c>
      <c r="G76" s="22">
        <f>SUM(C76:F76)</f>
        <v>3385000</v>
      </c>
      <c r="H76" s="22">
        <v>0</v>
      </c>
      <c r="I76" s="89">
        <v>3336000</v>
      </c>
      <c r="J76" s="22">
        <v>0</v>
      </c>
      <c r="K76" s="22">
        <v>0</v>
      </c>
      <c r="L76" s="22">
        <f>SUM(H76:K76)</f>
        <v>3336000</v>
      </c>
      <c r="M76" s="22">
        <f>G76-L76</f>
        <v>49000</v>
      </c>
      <c r="N76" s="24">
        <f t="shared" si="1"/>
        <v>98.55243722304283</v>
      </c>
      <c r="O76" s="25"/>
      <c r="P76" s="26"/>
      <c r="Q76" s="25"/>
    </row>
    <row r="77" spans="1:17" ht="14.25" customHeight="1">
      <c r="A77" s="178" t="s">
        <v>106</v>
      </c>
      <c r="B77" s="179"/>
      <c r="C77" s="30">
        <f>SUM(C78)</f>
        <v>0</v>
      </c>
      <c r="D77" s="30">
        <f t="shared" ref="D77:M77" si="31">SUM(D78)</f>
        <v>9400000</v>
      </c>
      <c r="E77" s="30">
        <f t="shared" si="31"/>
        <v>0</v>
      </c>
      <c r="F77" s="30">
        <f t="shared" si="31"/>
        <v>0</v>
      </c>
      <c r="G77" s="30">
        <f t="shared" si="31"/>
        <v>9400000</v>
      </c>
      <c r="H77" s="30">
        <f t="shared" si="31"/>
        <v>0</v>
      </c>
      <c r="I77" s="30">
        <f t="shared" si="31"/>
        <v>7843330</v>
      </c>
      <c r="J77" s="30">
        <f t="shared" si="31"/>
        <v>0</v>
      </c>
      <c r="K77" s="30">
        <f t="shared" si="31"/>
        <v>0</v>
      </c>
      <c r="L77" s="30">
        <f t="shared" si="31"/>
        <v>7843330</v>
      </c>
      <c r="M77" s="30">
        <f t="shared" si="31"/>
        <v>1556670</v>
      </c>
      <c r="N77" s="11">
        <f t="shared" si="1"/>
        <v>83.439680851063827</v>
      </c>
    </row>
    <row r="78" spans="1:17" ht="14.25" customHeight="1">
      <c r="A78" s="87" t="s">
        <v>37</v>
      </c>
      <c r="B78" s="88" t="s">
        <v>107</v>
      </c>
      <c r="C78" s="22">
        <v>0</v>
      </c>
      <c r="D78" s="92">
        <v>9400000</v>
      </c>
      <c r="E78" s="22">
        <v>0</v>
      </c>
      <c r="F78" s="22">
        <v>0</v>
      </c>
      <c r="G78" s="90">
        <f>SUM(C78:F78)</f>
        <v>9400000</v>
      </c>
      <c r="H78" s="22">
        <v>0</v>
      </c>
      <c r="I78" s="89">
        <v>7843330</v>
      </c>
      <c r="J78" s="22">
        <v>0</v>
      </c>
      <c r="K78" s="22">
        <v>0</v>
      </c>
      <c r="L78" s="90">
        <f>SUM(H78:K78)</f>
        <v>7843330</v>
      </c>
      <c r="M78" s="90">
        <f>G78-L78</f>
        <v>1556670</v>
      </c>
      <c r="N78" s="91">
        <f>L78/G78*100</f>
        <v>83.439680851063827</v>
      </c>
    </row>
    <row r="79" spans="1:17" ht="14.25" customHeight="1">
      <c r="A79" s="178" t="s">
        <v>108</v>
      </c>
      <c r="B79" s="179"/>
      <c r="C79" s="30">
        <f t="shared" ref="C79:M79" si="32">SUM(C80)</f>
        <v>0</v>
      </c>
      <c r="D79" s="30">
        <f t="shared" si="32"/>
        <v>1920000</v>
      </c>
      <c r="E79" s="30">
        <f t="shared" si="32"/>
        <v>0</v>
      </c>
      <c r="F79" s="30">
        <f t="shared" si="32"/>
        <v>0</v>
      </c>
      <c r="G79" s="30">
        <f t="shared" si="32"/>
        <v>1920000</v>
      </c>
      <c r="H79" s="30">
        <f t="shared" si="32"/>
        <v>0</v>
      </c>
      <c r="I79" s="30">
        <f t="shared" si="32"/>
        <v>1920000</v>
      </c>
      <c r="J79" s="30">
        <f t="shared" si="32"/>
        <v>0</v>
      </c>
      <c r="K79" s="30">
        <f t="shared" si="32"/>
        <v>0</v>
      </c>
      <c r="L79" s="30">
        <f t="shared" si="32"/>
        <v>1920000</v>
      </c>
      <c r="M79" s="30">
        <f t="shared" si="32"/>
        <v>0</v>
      </c>
      <c r="N79" s="11">
        <f>L79/G79*100</f>
        <v>100</v>
      </c>
    </row>
    <row r="80" spans="1:17" ht="14.25" customHeight="1">
      <c r="A80" s="87" t="s">
        <v>109</v>
      </c>
      <c r="B80" s="88" t="s">
        <v>110</v>
      </c>
      <c r="C80" s="22">
        <v>0</v>
      </c>
      <c r="D80" s="92">
        <v>1920000</v>
      </c>
      <c r="E80" s="22">
        <v>0</v>
      </c>
      <c r="F80" s="22">
        <v>0</v>
      </c>
      <c r="G80" s="90">
        <f>SUM(C80:F80)</f>
        <v>1920000</v>
      </c>
      <c r="H80" s="22">
        <v>0</v>
      </c>
      <c r="I80" s="93">
        <v>1920000</v>
      </c>
      <c r="J80" s="22">
        <v>0</v>
      </c>
      <c r="K80" s="22">
        <v>0</v>
      </c>
      <c r="L80" s="90">
        <f>SUM(H80:K80)</f>
        <v>1920000</v>
      </c>
      <c r="M80" s="90">
        <f>G80-L80</f>
        <v>0</v>
      </c>
      <c r="N80" s="91">
        <f>L80/G80*100</f>
        <v>100</v>
      </c>
    </row>
    <row r="81" spans="1:14" ht="14.25" customHeight="1">
      <c r="A81" s="178" t="s">
        <v>111</v>
      </c>
      <c r="B81" s="179"/>
      <c r="C81" s="30">
        <f t="shared" ref="C81:M81" si="33">SUM(C82:C82)</f>
        <v>0</v>
      </c>
      <c r="D81" s="30">
        <f t="shared" si="33"/>
        <v>362794000</v>
      </c>
      <c r="E81" s="30">
        <f t="shared" si="33"/>
        <v>0</v>
      </c>
      <c r="F81" s="30">
        <f t="shared" si="33"/>
        <v>0</v>
      </c>
      <c r="G81" s="30">
        <f t="shared" si="33"/>
        <v>362794000</v>
      </c>
      <c r="H81" s="30">
        <f t="shared" si="33"/>
        <v>0</v>
      </c>
      <c r="I81" s="30">
        <f t="shared" si="33"/>
        <v>362215485</v>
      </c>
      <c r="J81" s="30">
        <f t="shared" si="33"/>
        <v>0</v>
      </c>
      <c r="K81" s="30">
        <f t="shared" si="33"/>
        <v>0</v>
      </c>
      <c r="L81" s="30">
        <f t="shared" si="33"/>
        <v>362215485</v>
      </c>
      <c r="M81" s="30">
        <f t="shared" si="33"/>
        <v>578515</v>
      </c>
      <c r="N81" s="11">
        <f t="shared" ref="N81:N163" si="34">L81/G81*100</f>
        <v>99.840538983555405</v>
      </c>
    </row>
    <row r="82" spans="1:14" ht="14.25" customHeight="1">
      <c r="A82" s="94" t="s">
        <v>97</v>
      </c>
      <c r="B82" s="94" t="s">
        <v>40</v>
      </c>
      <c r="C82" s="22">
        <v>0</v>
      </c>
      <c r="D82" s="89">
        <v>362794000</v>
      </c>
      <c r="E82" s="22">
        <v>0</v>
      </c>
      <c r="F82" s="22">
        <v>0</v>
      </c>
      <c r="G82" s="90">
        <f>SUM(C82:F82)</f>
        <v>362794000</v>
      </c>
      <c r="H82" s="22">
        <v>0</v>
      </c>
      <c r="I82" s="89">
        <v>362215485</v>
      </c>
      <c r="J82" s="22">
        <v>0</v>
      </c>
      <c r="K82" s="22">
        <v>0</v>
      </c>
      <c r="L82" s="90">
        <f>SUM(H82:K82)</f>
        <v>362215485</v>
      </c>
      <c r="M82" s="90">
        <f>G82-L82</f>
        <v>578515</v>
      </c>
      <c r="N82" s="91">
        <f t="shared" si="34"/>
        <v>99.840538983555405</v>
      </c>
    </row>
    <row r="83" spans="1:14" ht="14.25" customHeight="1">
      <c r="A83" s="178" t="s">
        <v>112</v>
      </c>
      <c r="B83" s="179"/>
      <c r="C83" s="30">
        <f>SUM(C84:C85)</f>
        <v>0</v>
      </c>
      <c r="D83" s="30">
        <f t="shared" ref="D83:M83" si="35">SUM(D84:D85)</f>
        <v>36750000</v>
      </c>
      <c r="E83" s="30">
        <f t="shared" si="35"/>
        <v>0</v>
      </c>
      <c r="F83" s="30">
        <f t="shared" si="35"/>
        <v>0</v>
      </c>
      <c r="G83" s="30">
        <f t="shared" si="35"/>
        <v>36750000</v>
      </c>
      <c r="H83" s="30">
        <f t="shared" si="35"/>
        <v>0</v>
      </c>
      <c r="I83" s="30">
        <f t="shared" si="35"/>
        <v>23977500</v>
      </c>
      <c r="J83" s="30">
        <f t="shared" si="35"/>
        <v>0</v>
      </c>
      <c r="K83" s="30">
        <f t="shared" si="35"/>
        <v>0</v>
      </c>
      <c r="L83" s="30">
        <f t="shared" si="35"/>
        <v>23977500</v>
      </c>
      <c r="M83" s="30">
        <f t="shared" si="35"/>
        <v>12772500</v>
      </c>
      <c r="N83" s="11">
        <f t="shared" si="34"/>
        <v>65.244897959183675</v>
      </c>
    </row>
    <row r="84" spans="1:14" ht="14.25" customHeight="1">
      <c r="A84" s="94" t="s">
        <v>113</v>
      </c>
      <c r="B84" s="94" t="s">
        <v>114</v>
      </c>
      <c r="C84" s="22">
        <v>0</v>
      </c>
      <c r="D84" s="89">
        <v>14000000</v>
      </c>
      <c r="E84" s="22">
        <v>0</v>
      </c>
      <c r="F84" s="22">
        <v>0</v>
      </c>
      <c r="G84" s="90">
        <f>SUM(C84:F84)</f>
        <v>14000000</v>
      </c>
      <c r="H84" s="22">
        <v>0</v>
      </c>
      <c r="I84" s="89">
        <v>10470000</v>
      </c>
      <c r="J84" s="22">
        <v>0</v>
      </c>
      <c r="K84" s="22">
        <v>0</v>
      </c>
      <c r="L84" s="90">
        <f>SUM(H84:K84)</f>
        <v>10470000</v>
      </c>
      <c r="M84" s="90">
        <f>G84-L84</f>
        <v>3530000</v>
      </c>
      <c r="N84" s="91">
        <f>L84/G84*100</f>
        <v>74.785714285714292</v>
      </c>
    </row>
    <row r="85" spans="1:14" ht="14.25" customHeight="1">
      <c r="A85" s="94" t="s">
        <v>115</v>
      </c>
      <c r="B85" s="94" t="s">
        <v>116</v>
      </c>
      <c r="C85" s="22">
        <v>0</v>
      </c>
      <c r="D85" s="89">
        <v>22750000</v>
      </c>
      <c r="E85" s="22">
        <v>0</v>
      </c>
      <c r="F85" s="22">
        <v>0</v>
      </c>
      <c r="G85" s="90">
        <f>SUM(C85:F85)</f>
        <v>22750000</v>
      </c>
      <c r="H85" s="22">
        <v>0</v>
      </c>
      <c r="I85" s="89">
        <v>13507500</v>
      </c>
      <c r="J85" s="22">
        <v>0</v>
      </c>
      <c r="K85" s="22">
        <v>0</v>
      </c>
      <c r="L85" s="90">
        <f>SUM(H85:K85)</f>
        <v>13507500</v>
      </c>
      <c r="M85" s="90">
        <f>G85-L85</f>
        <v>9242500</v>
      </c>
      <c r="N85" s="91">
        <f>L85/G85*100</f>
        <v>59.373626373626379</v>
      </c>
    </row>
    <row r="86" spans="1:14" ht="14.25" customHeight="1">
      <c r="A86" s="178" t="s">
        <v>117</v>
      </c>
      <c r="B86" s="179"/>
      <c r="C86" s="30">
        <f>SUM(C87)</f>
        <v>0</v>
      </c>
      <c r="D86" s="30">
        <f>SUM(D87:D93)</f>
        <v>0</v>
      </c>
      <c r="E86" s="30">
        <f>SUM(E87)</f>
        <v>490000000</v>
      </c>
      <c r="F86" s="30">
        <f>SUM(F87:F93)</f>
        <v>0</v>
      </c>
      <c r="G86" s="30">
        <f>SUM(G87)</f>
        <v>490000000</v>
      </c>
      <c r="H86" s="30">
        <f>SUM(H87)</f>
        <v>0</v>
      </c>
      <c r="I86" s="30">
        <f>SUM(I87:I93)</f>
        <v>0</v>
      </c>
      <c r="J86" s="30">
        <f>SUM(J87)</f>
        <v>486300000</v>
      </c>
      <c r="K86" s="30">
        <f>SUM(K87:K93)</f>
        <v>0</v>
      </c>
      <c r="L86" s="30">
        <f>SUM(L87)</f>
        <v>486300000</v>
      </c>
      <c r="M86" s="30">
        <f>SUM(M87)</f>
        <v>3700000</v>
      </c>
      <c r="N86" s="11">
        <f t="shared" si="34"/>
        <v>99.244897959183675</v>
      </c>
    </row>
    <row r="87" spans="1:14" ht="14.25" customHeight="1">
      <c r="A87" s="95" t="s">
        <v>118</v>
      </c>
      <c r="B87" s="96" t="s">
        <v>119</v>
      </c>
      <c r="C87" s="22">
        <v>0</v>
      </c>
      <c r="D87" s="22">
        <v>0</v>
      </c>
      <c r="E87" s="22">
        <v>490000000</v>
      </c>
      <c r="F87" s="22">
        <v>0</v>
      </c>
      <c r="G87" s="22">
        <f t="shared" ref="G87" si="36">SUM(C87:F87)</f>
        <v>490000000</v>
      </c>
      <c r="H87" s="22">
        <v>0</v>
      </c>
      <c r="I87" s="93">
        <v>0</v>
      </c>
      <c r="J87" s="22">
        <v>486300000</v>
      </c>
      <c r="K87" s="22">
        <v>0</v>
      </c>
      <c r="L87" s="22">
        <f t="shared" ref="L87" si="37">SUM(H87:K87)</f>
        <v>486300000</v>
      </c>
      <c r="M87" s="22">
        <f t="shared" ref="M87" si="38">G87-L87</f>
        <v>3700000</v>
      </c>
      <c r="N87" s="91">
        <f t="shared" si="34"/>
        <v>99.244897959183675</v>
      </c>
    </row>
    <row r="88" spans="1:14" ht="14.25" customHeight="1">
      <c r="A88" s="178" t="s">
        <v>120</v>
      </c>
      <c r="B88" s="179"/>
      <c r="C88" s="30">
        <f t="shared" ref="C88:M88" si="39">SUM(C89:C93)</f>
        <v>0</v>
      </c>
      <c r="D88" s="30">
        <f t="shared" si="39"/>
        <v>0</v>
      </c>
      <c r="E88" s="30">
        <f t="shared" si="39"/>
        <v>146442000</v>
      </c>
      <c r="F88" s="30">
        <f t="shared" si="39"/>
        <v>0</v>
      </c>
      <c r="G88" s="30">
        <f t="shared" si="39"/>
        <v>146442000</v>
      </c>
      <c r="H88" s="30">
        <f t="shared" si="39"/>
        <v>0</v>
      </c>
      <c r="I88" s="30">
        <f t="shared" si="39"/>
        <v>0</v>
      </c>
      <c r="J88" s="30">
        <f t="shared" si="39"/>
        <v>138802250</v>
      </c>
      <c r="K88" s="30">
        <f t="shared" si="39"/>
        <v>0</v>
      </c>
      <c r="L88" s="30">
        <f t="shared" si="39"/>
        <v>138802250</v>
      </c>
      <c r="M88" s="30">
        <f t="shared" si="39"/>
        <v>7639750</v>
      </c>
      <c r="N88" s="11">
        <f t="shared" si="34"/>
        <v>94.783088185083514</v>
      </c>
    </row>
    <row r="89" spans="1:14" s="27" customFormat="1" ht="14.25" customHeight="1">
      <c r="A89" s="97" t="s">
        <v>121</v>
      </c>
      <c r="B89" s="98" t="s">
        <v>122</v>
      </c>
      <c r="C89" s="22">
        <v>0</v>
      </c>
      <c r="D89" s="22">
        <v>0</v>
      </c>
      <c r="E89" s="73">
        <v>67605000</v>
      </c>
      <c r="F89" s="22">
        <v>0</v>
      </c>
      <c r="G89" s="22">
        <f t="shared" ref="G89:G93" si="40">SUM(C89:F89)</f>
        <v>67605000</v>
      </c>
      <c r="H89" s="22">
        <v>0</v>
      </c>
      <c r="I89" s="93">
        <v>0</v>
      </c>
      <c r="J89" s="99">
        <v>62160000</v>
      </c>
      <c r="K89" s="22">
        <v>0</v>
      </c>
      <c r="L89" s="22">
        <f t="shared" ref="L89:L93" si="41">SUM(H89:K89)</f>
        <v>62160000</v>
      </c>
      <c r="M89" s="22">
        <f t="shared" ref="M89:M93" si="42">G89-L89</f>
        <v>5445000</v>
      </c>
      <c r="N89" s="24">
        <f t="shared" si="34"/>
        <v>91.945861992456173</v>
      </c>
    </row>
    <row r="90" spans="1:14" s="27" customFormat="1" ht="14.25" customHeight="1">
      <c r="A90" s="66" t="s">
        <v>123</v>
      </c>
      <c r="B90" s="98" t="s">
        <v>124</v>
      </c>
      <c r="C90" s="22">
        <v>0</v>
      </c>
      <c r="D90" s="22">
        <v>0</v>
      </c>
      <c r="E90" s="73">
        <v>13058000</v>
      </c>
      <c r="F90" s="22">
        <v>0</v>
      </c>
      <c r="G90" s="22">
        <f t="shared" si="40"/>
        <v>13058000</v>
      </c>
      <c r="H90" s="22">
        <v>0</v>
      </c>
      <c r="I90" s="93">
        <v>0</v>
      </c>
      <c r="J90" s="99">
        <v>12487500</v>
      </c>
      <c r="K90" s="22">
        <v>0</v>
      </c>
      <c r="L90" s="22">
        <f t="shared" si="41"/>
        <v>12487500</v>
      </c>
      <c r="M90" s="22">
        <f t="shared" si="42"/>
        <v>570500</v>
      </c>
      <c r="N90" s="24">
        <f t="shared" si="34"/>
        <v>95.63103078572523</v>
      </c>
    </row>
    <row r="91" spans="1:14" s="27" customFormat="1" ht="14.25" customHeight="1">
      <c r="A91" s="66" t="s">
        <v>125</v>
      </c>
      <c r="B91" s="98" t="s">
        <v>126</v>
      </c>
      <c r="C91" s="22">
        <v>0</v>
      </c>
      <c r="D91" s="22">
        <v>0</v>
      </c>
      <c r="E91" s="73">
        <v>38953000</v>
      </c>
      <c r="F91" s="22">
        <v>0</v>
      </c>
      <c r="G91" s="22">
        <f t="shared" si="40"/>
        <v>38953000</v>
      </c>
      <c r="H91" s="22">
        <v>0</v>
      </c>
      <c r="I91" s="93">
        <v>0</v>
      </c>
      <c r="J91" s="99">
        <v>37740500</v>
      </c>
      <c r="K91" s="22">
        <v>0</v>
      </c>
      <c r="L91" s="22">
        <f t="shared" si="41"/>
        <v>37740500</v>
      </c>
      <c r="M91" s="22">
        <f t="shared" si="42"/>
        <v>1212500</v>
      </c>
      <c r="N91" s="24">
        <f t="shared" si="34"/>
        <v>96.887274407619444</v>
      </c>
    </row>
    <row r="92" spans="1:14" s="27" customFormat="1" ht="14.25" customHeight="1">
      <c r="A92" s="66" t="s">
        <v>127</v>
      </c>
      <c r="B92" s="98" t="s">
        <v>128</v>
      </c>
      <c r="C92" s="22">
        <v>0</v>
      </c>
      <c r="D92" s="22">
        <v>0</v>
      </c>
      <c r="E92" s="73">
        <v>7326000</v>
      </c>
      <c r="F92" s="22">
        <v>0</v>
      </c>
      <c r="G92" s="22">
        <f t="shared" si="40"/>
        <v>7326000</v>
      </c>
      <c r="H92" s="22">
        <v>0</v>
      </c>
      <c r="I92" s="93">
        <v>0</v>
      </c>
      <c r="J92" s="99">
        <v>7326000</v>
      </c>
      <c r="K92" s="22">
        <v>0</v>
      </c>
      <c r="L92" s="22">
        <f t="shared" si="41"/>
        <v>7326000</v>
      </c>
      <c r="M92" s="22">
        <f t="shared" si="42"/>
        <v>0</v>
      </c>
      <c r="N92" s="24">
        <f t="shared" si="34"/>
        <v>100</v>
      </c>
    </row>
    <row r="93" spans="1:14" s="27" customFormat="1" ht="14.25" customHeight="1">
      <c r="A93" s="66" t="s">
        <v>129</v>
      </c>
      <c r="B93" s="98" t="s">
        <v>130</v>
      </c>
      <c r="C93" s="22">
        <v>0</v>
      </c>
      <c r="D93" s="22">
        <v>0</v>
      </c>
      <c r="E93" s="73">
        <v>19500000</v>
      </c>
      <c r="F93" s="22">
        <v>0</v>
      </c>
      <c r="G93" s="22">
        <f t="shared" si="40"/>
        <v>19500000</v>
      </c>
      <c r="H93" s="22">
        <v>0</v>
      </c>
      <c r="I93" s="93">
        <v>0</v>
      </c>
      <c r="J93" s="99">
        <v>19088250</v>
      </c>
      <c r="K93" s="22">
        <v>0</v>
      </c>
      <c r="L93" s="22">
        <f t="shared" si="41"/>
        <v>19088250</v>
      </c>
      <c r="M93" s="22">
        <f t="shared" si="42"/>
        <v>411750</v>
      </c>
      <c r="N93" s="24">
        <f t="shared" si="34"/>
        <v>97.888461538461542</v>
      </c>
    </row>
    <row r="94" spans="1:14" ht="14.25" customHeight="1">
      <c r="A94" s="178" t="s">
        <v>131</v>
      </c>
      <c r="B94" s="179"/>
      <c r="C94" s="30">
        <f t="shared" ref="C94:K94" si="43">SUM(C100:C100)</f>
        <v>0</v>
      </c>
      <c r="D94" s="30">
        <f t="shared" si="43"/>
        <v>0</v>
      </c>
      <c r="E94" s="30">
        <f>SUM(E95:E100)</f>
        <v>297350000</v>
      </c>
      <c r="F94" s="30">
        <f t="shared" si="43"/>
        <v>0</v>
      </c>
      <c r="G94" s="30">
        <f>SUM(G95:G100)</f>
        <v>297350000</v>
      </c>
      <c r="H94" s="30">
        <f t="shared" si="43"/>
        <v>0</v>
      </c>
      <c r="I94" s="30">
        <f t="shared" si="43"/>
        <v>0</v>
      </c>
      <c r="J94" s="30">
        <f>SUM(J95:J100)</f>
        <v>274089000</v>
      </c>
      <c r="K94" s="30">
        <f t="shared" si="43"/>
        <v>0</v>
      </c>
      <c r="L94" s="30">
        <f>SUM(L95:L100)</f>
        <v>274089000</v>
      </c>
      <c r="M94" s="30">
        <f>SUM(M95:M100)</f>
        <v>23261000</v>
      </c>
      <c r="N94" s="11">
        <f t="shared" si="34"/>
        <v>92.17723221792501</v>
      </c>
    </row>
    <row r="95" spans="1:14" ht="14.25" customHeight="1">
      <c r="A95" s="97" t="s">
        <v>132</v>
      </c>
      <c r="B95" s="98" t="s">
        <v>133</v>
      </c>
      <c r="C95" s="22">
        <v>0</v>
      </c>
      <c r="D95" s="22">
        <v>0</v>
      </c>
      <c r="E95" s="73">
        <v>88000000</v>
      </c>
      <c r="F95" s="22">
        <v>0</v>
      </c>
      <c r="G95" s="90">
        <f>SUM(C95:F95)</f>
        <v>88000000</v>
      </c>
      <c r="H95" s="22">
        <v>0</v>
      </c>
      <c r="I95" s="93">
        <v>0</v>
      </c>
      <c r="J95" s="100">
        <v>77850000</v>
      </c>
      <c r="K95" s="22">
        <v>0</v>
      </c>
      <c r="L95" s="90">
        <f>SUM(H95:K95)</f>
        <v>77850000</v>
      </c>
      <c r="M95" s="90">
        <f>G95-L95</f>
        <v>10150000</v>
      </c>
      <c r="N95" s="91">
        <f>L95/G95*100</f>
        <v>88.465909090909093</v>
      </c>
    </row>
    <row r="96" spans="1:14" ht="14.25" customHeight="1">
      <c r="A96" s="97" t="s">
        <v>134</v>
      </c>
      <c r="B96" s="98" t="s">
        <v>135</v>
      </c>
      <c r="C96" s="22">
        <v>0</v>
      </c>
      <c r="D96" s="22">
        <v>0</v>
      </c>
      <c r="E96" s="73">
        <v>0</v>
      </c>
      <c r="F96" s="22">
        <v>0</v>
      </c>
      <c r="G96" s="90">
        <f t="shared" ref="G96:G99" si="44">SUM(C96:F96)</f>
        <v>0</v>
      </c>
      <c r="H96" s="22">
        <v>0</v>
      </c>
      <c r="I96" s="93">
        <v>0</v>
      </c>
      <c r="J96" s="100">
        <v>0</v>
      </c>
      <c r="K96" s="22">
        <v>0</v>
      </c>
      <c r="L96" s="90">
        <f t="shared" ref="L96:L99" si="45">SUM(H96:K96)</f>
        <v>0</v>
      </c>
      <c r="M96" s="90">
        <f t="shared" ref="M96:M99" si="46">G96-L96</f>
        <v>0</v>
      </c>
      <c r="N96" s="91" t="e">
        <f t="shared" ref="N96:N99" si="47">L96/G96*100</f>
        <v>#DIV/0!</v>
      </c>
    </row>
    <row r="97" spans="1:17" ht="14.25" customHeight="1">
      <c r="A97" s="97" t="s">
        <v>136</v>
      </c>
      <c r="B97" s="98" t="s">
        <v>137</v>
      </c>
      <c r="C97" s="22">
        <v>0</v>
      </c>
      <c r="D97" s="22">
        <v>0</v>
      </c>
      <c r="E97" s="73">
        <v>0</v>
      </c>
      <c r="F97" s="22">
        <v>0</v>
      </c>
      <c r="G97" s="90">
        <f t="shared" si="44"/>
        <v>0</v>
      </c>
      <c r="H97" s="22">
        <v>0</v>
      </c>
      <c r="I97" s="93">
        <v>0</v>
      </c>
      <c r="J97" s="100">
        <v>0</v>
      </c>
      <c r="K97" s="22">
        <v>0</v>
      </c>
      <c r="L97" s="90">
        <f t="shared" si="45"/>
        <v>0</v>
      </c>
      <c r="M97" s="90">
        <f t="shared" si="46"/>
        <v>0</v>
      </c>
      <c r="N97" s="91" t="e">
        <f t="shared" si="47"/>
        <v>#DIV/0!</v>
      </c>
    </row>
    <row r="98" spans="1:17" ht="14.25" customHeight="1">
      <c r="A98" s="97" t="s">
        <v>138</v>
      </c>
      <c r="B98" s="98" t="s">
        <v>139</v>
      </c>
      <c r="C98" s="22">
        <v>0</v>
      </c>
      <c r="D98" s="22">
        <v>0</v>
      </c>
      <c r="E98" s="73">
        <v>45800000</v>
      </c>
      <c r="F98" s="22">
        <v>0</v>
      </c>
      <c r="G98" s="90">
        <f t="shared" si="44"/>
        <v>45800000</v>
      </c>
      <c r="H98" s="22">
        <v>0</v>
      </c>
      <c r="I98" s="93">
        <v>0</v>
      </c>
      <c r="J98" s="100">
        <v>45800000</v>
      </c>
      <c r="K98" s="22">
        <v>0</v>
      </c>
      <c r="L98" s="90">
        <f t="shared" si="45"/>
        <v>45800000</v>
      </c>
      <c r="M98" s="90">
        <f t="shared" si="46"/>
        <v>0</v>
      </c>
      <c r="N98" s="91">
        <f t="shared" si="47"/>
        <v>100</v>
      </c>
    </row>
    <row r="99" spans="1:17" ht="14.25" customHeight="1">
      <c r="A99" s="97" t="s">
        <v>140</v>
      </c>
      <c r="B99" s="98" t="s">
        <v>141</v>
      </c>
      <c r="C99" s="22">
        <v>0</v>
      </c>
      <c r="D99" s="22">
        <v>0</v>
      </c>
      <c r="E99" s="73">
        <v>158550000</v>
      </c>
      <c r="F99" s="22">
        <v>0</v>
      </c>
      <c r="G99" s="90">
        <f t="shared" si="44"/>
        <v>158550000</v>
      </c>
      <c r="H99" s="22">
        <v>0</v>
      </c>
      <c r="I99" s="93">
        <v>0</v>
      </c>
      <c r="J99" s="100">
        <v>146050000</v>
      </c>
      <c r="K99" s="22">
        <v>0</v>
      </c>
      <c r="L99" s="90">
        <f t="shared" si="45"/>
        <v>146050000</v>
      </c>
      <c r="M99" s="90">
        <f t="shared" si="46"/>
        <v>12500000</v>
      </c>
      <c r="N99" s="91">
        <f t="shared" si="47"/>
        <v>92.116051718700717</v>
      </c>
    </row>
    <row r="100" spans="1:17" ht="14.25" customHeight="1">
      <c r="A100" s="97" t="s">
        <v>142</v>
      </c>
      <c r="B100" s="98" t="s">
        <v>143</v>
      </c>
      <c r="C100" s="22">
        <v>0</v>
      </c>
      <c r="D100" s="22">
        <v>0</v>
      </c>
      <c r="E100" s="73">
        <v>5000000</v>
      </c>
      <c r="F100" s="22">
        <v>0</v>
      </c>
      <c r="G100" s="90">
        <f>SUM(C100:F100)</f>
        <v>5000000</v>
      </c>
      <c r="H100" s="22">
        <v>0</v>
      </c>
      <c r="I100" s="93">
        <v>0</v>
      </c>
      <c r="J100" s="100">
        <v>4389000</v>
      </c>
      <c r="K100" s="22">
        <v>0</v>
      </c>
      <c r="L100" s="90">
        <f>SUM(H100:K100)</f>
        <v>4389000</v>
      </c>
      <c r="M100" s="90">
        <f>G100-L100</f>
        <v>611000</v>
      </c>
      <c r="N100" s="91">
        <f>L100/G100*100</f>
        <v>87.78</v>
      </c>
    </row>
    <row r="101" spans="1:17" ht="14.25" customHeight="1">
      <c r="A101" s="178" t="s">
        <v>144</v>
      </c>
      <c r="B101" s="179"/>
      <c r="C101" s="30">
        <f t="shared" ref="C101:K101" si="48">SUM(C107:C107)</f>
        <v>0</v>
      </c>
      <c r="D101" s="30">
        <v>0</v>
      </c>
      <c r="E101" s="30">
        <f>SUM(E102:E107)</f>
        <v>65000000</v>
      </c>
      <c r="F101" s="30">
        <f t="shared" si="48"/>
        <v>0</v>
      </c>
      <c r="G101" s="30">
        <f>SUM(G102:G103)</f>
        <v>65000000</v>
      </c>
      <c r="H101" s="30">
        <f t="shared" si="48"/>
        <v>0</v>
      </c>
      <c r="I101" s="30">
        <v>0</v>
      </c>
      <c r="J101" s="30">
        <f>SUM(J102:J107)</f>
        <v>63814000</v>
      </c>
      <c r="K101" s="30">
        <f t="shared" si="48"/>
        <v>0</v>
      </c>
      <c r="L101" s="30">
        <f>SUM(L102:L103)</f>
        <v>63814000</v>
      </c>
      <c r="M101" s="30">
        <f>SUM(M102:M103)</f>
        <v>1186000</v>
      </c>
      <c r="N101" s="11">
        <f t="shared" ref="N101" si="49">L101/G101*100</f>
        <v>98.175384615384615</v>
      </c>
    </row>
    <row r="102" spans="1:17" ht="14.25" customHeight="1">
      <c r="A102" s="97" t="s">
        <v>136</v>
      </c>
      <c r="B102" s="101" t="s">
        <v>137</v>
      </c>
      <c r="C102" s="22">
        <v>0</v>
      </c>
      <c r="D102" s="22">
        <v>0</v>
      </c>
      <c r="E102" s="73">
        <v>45000000</v>
      </c>
      <c r="F102" s="22">
        <v>0</v>
      </c>
      <c r="G102" s="90">
        <f>SUM(C102:F102)</f>
        <v>45000000</v>
      </c>
      <c r="H102" s="22">
        <v>0</v>
      </c>
      <c r="I102" s="93">
        <v>0</v>
      </c>
      <c r="J102" s="102">
        <v>44500000</v>
      </c>
      <c r="K102" s="22">
        <v>0</v>
      </c>
      <c r="L102" s="90">
        <f>SUM(H102:K102)</f>
        <v>44500000</v>
      </c>
      <c r="M102" s="90">
        <f>G102-L102</f>
        <v>500000</v>
      </c>
      <c r="N102" s="91">
        <f>L102/G102*100</f>
        <v>98.888888888888886</v>
      </c>
    </row>
    <row r="103" spans="1:17" ht="14.25" customHeight="1">
      <c r="A103" s="97" t="s">
        <v>145</v>
      </c>
      <c r="B103" s="101" t="s">
        <v>146</v>
      </c>
      <c r="C103" s="22">
        <v>0</v>
      </c>
      <c r="D103" s="22">
        <v>0</v>
      </c>
      <c r="E103" s="73">
        <v>20000000</v>
      </c>
      <c r="F103" s="22">
        <v>0</v>
      </c>
      <c r="G103" s="90">
        <f t="shared" ref="G103" si="50">SUM(C103:F103)</f>
        <v>20000000</v>
      </c>
      <c r="H103" s="22">
        <v>0</v>
      </c>
      <c r="I103" s="93">
        <v>0</v>
      </c>
      <c r="J103" s="102">
        <v>19314000</v>
      </c>
      <c r="K103" s="22">
        <v>0</v>
      </c>
      <c r="L103" s="90">
        <f t="shared" ref="L103" si="51">SUM(H103:K103)</f>
        <v>19314000</v>
      </c>
      <c r="M103" s="90">
        <f t="shared" ref="M103" si="52">G103-L103</f>
        <v>686000</v>
      </c>
      <c r="N103" s="91">
        <f t="shared" ref="N103" si="53">L103/G103*100</f>
        <v>96.57</v>
      </c>
    </row>
    <row r="104" spans="1:17" ht="14.25" customHeight="1">
      <c r="A104" s="178" t="s">
        <v>147</v>
      </c>
      <c r="B104" s="179"/>
      <c r="C104" s="30">
        <f t="shared" ref="C104:L104" si="54">SUM(C105:C107)</f>
        <v>0</v>
      </c>
      <c r="D104" s="103">
        <f t="shared" si="54"/>
        <v>18420000</v>
      </c>
      <c r="E104" s="103">
        <f t="shared" si="54"/>
        <v>0</v>
      </c>
      <c r="F104" s="103">
        <f t="shared" si="54"/>
        <v>0</v>
      </c>
      <c r="G104" s="103">
        <f t="shared" si="54"/>
        <v>18420000</v>
      </c>
      <c r="H104" s="30">
        <f t="shared" si="54"/>
        <v>0</v>
      </c>
      <c r="I104" s="103">
        <f t="shared" si="54"/>
        <v>17926160</v>
      </c>
      <c r="J104" s="103">
        <f t="shared" si="54"/>
        <v>0</v>
      </c>
      <c r="K104" s="103">
        <f t="shared" si="54"/>
        <v>0</v>
      </c>
      <c r="L104" s="103">
        <f t="shared" si="54"/>
        <v>17926160</v>
      </c>
      <c r="M104" s="103">
        <f t="shared" ref="M104" si="55">SUM(M105:M107)</f>
        <v>493840</v>
      </c>
      <c r="N104" s="36">
        <f t="shared" si="34"/>
        <v>97.319001085776335</v>
      </c>
    </row>
    <row r="105" spans="1:17" ht="13.25" customHeight="1">
      <c r="A105" s="94" t="s">
        <v>70</v>
      </c>
      <c r="B105" s="94" t="s">
        <v>71</v>
      </c>
      <c r="C105" s="22">
        <v>0</v>
      </c>
      <c r="D105" s="73">
        <v>1500000</v>
      </c>
      <c r="E105" s="104">
        <v>0</v>
      </c>
      <c r="F105" s="104">
        <v>0</v>
      </c>
      <c r="G105" s="104">
        <f>SUM(C105:F105)</f>
        <v>1500000</v>
      </c>
      <c r="H105" s="22">
        <v>0</v>
      </c>
      <c r="I105" s="105">
        <v>1500000</v>
      </c>
      <c r="J105" s="104">
        <v>0</v>
      </c>
      <c r="K105" s="104">
        <v>0</v>
      </c>
      <c r="L105" s="104">
        <f>SUM(H105:K105)</f>
        <v>1500000</v>
      </c>
      <c r="M105" s="104">
        <f>G105-L105</f>
        <v>0</v>
      </c>
      <c r="N105" s="106">
        <f t="shared" si="34"/>
        <v>100</v>
      </c>
    </row>
    <row r="106" spans="1:17" s="27" customFormat="1" ht="13.25" customHeight="1">
      <c r="A106" s="94" t="s">
        <v>148</v>
      </c>
      <c r="B106" s="107" t="s">
        <v>149</v>
      </c>
      <c r="C106" s="22">
        <v>0</v>
      </c>
      <c r="D106" s="73">
        <v>100000</v>
      </c>
      <c r="E106" s="42">
        <v>0</v>
      </c>
      <c r="F106" s="42">
        <v>0</v>
      </c>
      <c r="G106" s="42">
        <f>SUM(C106:F106)</f>
        <v>100000</v>
      </c>
      <c r="H106" s="22">
        <v>0</v>
      </c>
      <c r="I106" s="105">
        <v>0</v>
      </c>
      <c r="J106" s="42">
        <v>0</v>
      </c>
      <c r="K106" s="42">
        <v>0</v>
      </c>
      <c r="L106" s="42">
        <f>SUM(H106:K106)</f>
        <v>0</v>
      </c>
      <c r="M106" s="42">
        <f>G106-L106</f>
        <v>100000</v>
      </c>
      <c r="N106" s="43">
        <f t="shared" si="34"/>
        <v>0</v>
      </c>
      <c r="O106" s="25"/>
      <c r="P106" s="26"/>
      <c r="Q106" s="25"/>
    </row>
    <row r="107" spans="1:17" ht="13.25" customHeight="1">
      <c r="A107" s="94" t="s">
        <v>97</v>
      </c>
      <c r="B107" s="107" t="s">
        <v>40</v>
      </c>
      <c r="C107" s="22">
        <v>0</v>
      </c>
      <c r="D107" s="73">
        <v>16820000</v>
      </c>
      <c r="E107" s="104">
        <v>0</v>
      </c>
      <c r="F107" s="104">
        <v>0</v>
      </c>
      <c r="G107" s="104">
        <f>SUM(C107:F107)</f>
        <v>16820000</v>
      </c>
      <c r="H107" s="22">
        <v>0</v>
      </c>
      <c r="I107" s="105">
        <v>16426160</v>
      </c>
      <c r="J107" s="104">
        <v>0</v>
      </c>
      <c r="K107" s="104">
        <v>0</v>
      </c>
      <c r="L107" s="104">
        <f>SUM(H107:K107)</f>
        <v>16426160</v>
      </c>
      <c r="M107" s="104">
        <f>G107-L107</f>
        <v>393840</v>
      </c>
      <c r="N107" s="106">
        <f t="shared" si="34"/>
        <v>97.658501783590964</v>
      </c>
    </row>
    <row r="108" spans="1:17" ht="14.25" customHeight="1">
      <c r="A108" s="108" t="s">
        <v>150</v>
      </c>
      <c r="B108" s="109"/>
      <c r="C108" s="10">
        <f t="shared" ref="C108:M108" si="56">SUM(C109:C110)</f>
        <v>0</v>
      </c>
      <c r="D108" s="10">
        <f t="shared" si="56"/>
        <v>105000000</v>
      </c>
      <c r="E108" s="10">
        <f t="shared" si="56"/>
        <v>0</v>
      </c>
      <c r="F108" s="10">
        <f t="shared" si="56"/>
        <v>0</v>
      </c>
      <c r="G108" s="10">
        <f t="shared" si="56"/>
        <v>105000000</v>
      </c>
      <c r="H108" s="10">
        <f t="shared" si="56"/>
        <v>0</v>
      </c>
      <c r="I108" s="10">
        <f t="shared" si="56"/>
        <v>90569363</v>
      </c>
      <c r="J108" s="10">
        <f t="shared" si="56"/>
        <v>0</v>
      </c>
      <c r="K108" s="10">
        <f t="shared" si="56"/>
        <v>0</v>
      </c>
      <c r="L108" s="10">
        <f t="shared" si="56"/>
        <v>90569363</v>
      </c>
      <c r="M108" s="10">
        <f t="shared" si="56"/>
        <v>14430637</v>
      </c>
      <c r="N108" s="11">
        <f t="shared" si="34"/>
        <v>86.256536190476183</v>
      </c>
    </row>
    <row r="109" spans="1:17" ht="14.25" customHeight="1">
      <c r="A109" s="87" t="s">
        <v>151</v>
      </c>
      <c r="B109" s="88" t="s">
        <v>152</v>
      </c>
      <c r="C109" s="110">
        <v>0</v>
      </c>
      <c r="D109" s="22">
        <v>3000000</v>
      </c>
      <c r="E109" s="90">
        <v>0</v>
      </c>
      <c r="F109" s="90">
        <v>0</v>
      </c>
      <c r="G109" s="90">
        <f>SUM(C109:F109)</f>
        <v>3000000</v>
      </c>
      <c r="H109" s="93">
        <v>0</v>
      </c>
      <c r="I109" s="111">
        <v>1680100</v>
      </c>
      <c r="J109" s="90">
        <v>0</v>
      </c>
      <c r="K109" s="90">
        <v>0</v>
      </c>
      <c r="L109" s="90">
        <f>SUM(H109:K109)</f>
        <v>1680100</v>
      </c>
      <c r="M109" s="90">
        <f>G109-L109</f>
        <v>1319900</v>
      </c>
      <c r="N109" s="91">
        <f t="shared" si="34"/>
        <v>56.003333333333337</v>
      </c>
    </row>
    <row r="110" spans="1:17" ht="14.25" customHeight="1">
      <c r="A110" s="87" t="s">
        <v>153</v>
      </c>
      <c r="B110" s="88" t="s">
        <v>154</v>
      </c>
      <c r="C110" s="110">
        <v>0</v>
      </c>
      <c r="D110" s="22">
        <v>102000000</v>
      </c>
      <c r="E110" s="90">
        <v>0</v>
      </c>
      <c r="F110" s="90">
        <v>0</v>
      </c>
      <c r="G110" s="90">
        <f>SUM(C110:F110)</f>
        <v>102000000</v>
      </c>
      <c r="H110" s="93">
        <v>0</v>
      </c>
      <c r="I110" s="112">
        <v>88889263</v>
      </c>
      <c r="J110" s="90">
        <v>0</v>
      </c>
      <c r="K110" s="90">
        <v>0</v>
      </c>
      <c r="L110" s="90">
        <f>SUM(H110:K110)</f>
        <v>88889263</v>
      </c>
      <c r="M110" s="90">
        <f>G110-L110</f>
        <v>13110737</v>
      </c>
      <c r="N110" s="91">
        <f t="shared" si="34"/>
        <v>87.146336274509807</v>
      </c>
    </row>
    <row r="111" spans="1:17" ht="14.25" customHeight="1">
      <c r="A111" s="113" t="s">
        <v>155</v>
      </c>
      <c r="B111" s="88"/>
      <c r="C111" s="10">
        <f t="shared" ref="C111:M111" si="57">SUM(C112:C112)</f>
        <v>0</v>
      </c>
      <c r="D111" s="10">
        <f t="shared" si="57"/>
        <v>186000000</v>
      </c>
      <c r="E111" s="10">
        <f t="shared" si="57"/>
        <v>0</v>
      </c>
      <c r="F111" s="10">
        <f t="shared" si="57"/>
        <v>0</v>
      </c>
      <c r="G111" s="10">
        <f t="shared" si="57"/>
        <v>186000000</v>
      </c>
      <c r="H111" s="10">
        <f t="shared" si="57"/>
        <v>0</v>
      </c>
      <c r="I111" s="10">
        <f t="shared" si="57"/>
        <v>186000000</v>
      </c>
      <c r="J111" s="10">
        <f t="shared" si="57"/>
        <v>0</v>
      </c>
      <c r="K111" s="10">
        <f t="shared" si="57"/>
        <v>0</v>
      </c>
      <c r="L111" s="10">
        <f t="shared" si="57"/>
        <v>186000000</v>
      </c>
      <c r="M111" s="10">
        <f t="shared" si="57"/>
        <v>0</v>
      </c>
      <c r="N111" s="11">
        <f t="shared" si="34"/>
        <v>100</v>
      </c>
    </row>
    <row r="112" spans="1:17" ht="14.25" customHeight="1">
      <c r="A112" s="87" t="s">
        <v>156</v>
      </c>
      <c r="B112" s="114" t="s">
        <v>157</v>
      </c>
      <c r="C112" s="22">
        <v>0</v>
      </c>
      <c r="D112" s="92">
        <v>186000000</v>
      </c>
      <c r="E112" s="90">
        <v>0</v>
      </c>
      <c r="F112" s="90">
        <v>0</v>
      </c>
      <c r="G112" s="90">
        <f>SUM(C112:F112)</f>
        <v>186000000</v>
      </c>
      <c r="H112" s="22">
        <v>0</v>
      </c>
      <c r="I112" s="93">
        <v>186000000</v>
      </c>
      <c r="J112" s="90">
        <v>0</v>
      </c>
      <c r="K112" s="90">
        <v>0</v>
      </c>
      <c r="L112" s="90">
        <f>SUM(H112:K112)</f>
        <v>186000000</v>
      </c>
      <c r="M112" s="90">
        <f>G112-L112</f>
        <v>0</v>
      </c>
      <c r="N112" s="91">
        <f t="shared" si="34"/>
        <v>100</v>
      </c>
    </row>
    <row r="113" spans="1:17" ht="27.75" customHeight="1">
      <c r="A113" s="174" t="s">
        <v>158</v>
      </c>
      <c r="B113" s="175"/>
      <c r="C113" s="10">
        <f t="shared" ref="C113:M113" si="58">SUM(C114:C114)</f>
        <v>0</v>
      </c>
      <c r="D113" s="10">
        <f t="shared" si="58"/>
        <v>38500000</v>
      </c>
      <c r="E113" s="10">
        <f t="shared" si="58"/>
        <v>0</v>
      </c>
      <c r="F113" s="10">
        <f t="shared" si="58"/>
        <v>0</v>
      </c>
      <c r="G113" s="10">
        <f t="shared" si="58"/>
        <v>38500000</v>
      </c>
      <c r="H113" s="10">
        <f t="shared" si="58"/>
        <v>0</v>
      </c>
      <c r="I113" s="10">
        <f t="shared" si="58"/>
        <v>26926500</v>
      </c>
      <c r="J113" s="10">
        <f t="shared" si="58"/>
        <v>0</v>
      </c>
      <c r="K113" s="10">
        <f t="shared" si="58"/>
        <v>0</v>
      </c>
      <c r="L113" s="10">
        <f t="shared" si="58"/>
        <v>26926500</v>
      </c>
      <c r="M113" s="10">
        <f t="shared" si="58"/>
        <v>11573500</v>
      </c>
      <c r="N113" s="11">
        <f t="shared" si="34"/>
        <v>69.93896103896104</v>
      </c>
    </row>
    <row r="114" spans="1:17" s="117" customFormat="1" ht="16.75" customHeight="1">
      <c r="A114" s="94" t="s">
        <v>159</v>
      </c>
      <c r="B114" s="94" t="s">
        <v>160</v>
      </c>
      <c r="C114" s="17">
        <v>0</v>
      </c>
      <c r="D114" s="89">
        <v>38500000</v>
      </c>
      <c r="E114" s="17">
        <v>0</v>
      </c>
      <c r="F114" s="17">
        <v>0</v>
      </c>
      <c r="G114" s="115">
        <f>SUM(C114:F114)</f>
        <v>38500000</v>
      </c>
      <c r="H114" s="17">
        <v>0</v>
      </c>
      <c r="I114" s="89">
        <v>26926500</v>
      </c>
      <c r="J114" s="17">
        <v>0</v>
      </c>
      <c r="K114" s="17">
        <v>0</v>
      </c>
      <c r="L114" s="115">
        <f>SUM(H114:K114)</f>
        <v>26926500</v>
      </c>
      <c r="M114" s="115">
        <f>G114-L114</f>
        <v>11573500</v>
      </c>
      <c r="N114" s="116">
        <f t="shared" si="34"/>
        <v>69.93896103896104</v>
      </c>
    </row>
    <row r="115" spans="1:17" ht="14.25" customHeight="1">
      <c r="A115" s="108" t="s">
        <v>161</v>
      </c>
      <c r="B115" s="109"/>
      <c r="C115" s="10">
        <f t="shared" ref="C115:M115" si="59">SUM(C116:C118)</f>
        <v>0</v>
      </c>
      <c r="D115" s="10">
        <f t="shared" si="59"/>
        <v>13510000</v>
      </c>
      <c r="E115" s="10">
        <f t="shared" si="59"/>
        <v>0</v>
      </c>
      <c r="F115" s="10">
        <f t="shared" si="59"/>
        <v>0</v>
      </c>
      <c r="G115" s="10">
        <f t="shared" si="59"/>
        <v>13510000</v>
      </c>
      <c r="H115" s="10">
        <f t="shared" si="59"/>
        <v>0</v>
      </c>
      <c r="I115" s="10">
        <f t="shared" si="59"/>
        <v>11050000</v>
      </c>
      <c r="J115" s="10">
        <f t="shared" si="59"/>
        <v>0</v>
      </c>
      <c r="K115" s="10">
        <f t="shared" si="59"/>
        <v>0</v>
      </c>
      <c r="L115" s="10">
        <f t="shared" si="59"/>
        <v>11050000</v>
      </c>
      <c r="M115" s="10">
        <f t="shared" si="59"/>
        <v>2460000</v>
      </c>
      <c r="N115" s="11">
        <f t="shared" si="34"/>
        <v>81.791265729089574</v>
      </c>
    </row>
    <row r="116" spans="1:17" ht="24" customHeight="1">
      <c r="A116" s="94" t="s">
        <v>162</v>
      </c>
      <c r="B116" s="94" t="s">
        <v>163</v>
      </c>
      <c r="C116" s="22">
        <v>0</v>
      </c>
      <c r="D116" s="89">
        <v>2440000</v>
      </c>
      <c r="E116" s="22">
        <v>0</v>
      </c>
      <c r="F116" s="22">
        <v>0</v>
      </c>
      <c r="G116" s="90">
        <f>SUM(C116:F116)</f>
        <v>2440000</v>
      </c>
      <c r="H116" s="22">
        <v>0</v>
      </c>
      <c r="I116" s="89">
        <v>1900000</v>
      </c>
      <c r="J116" s="22">
        <v>0</v>
      </c>
      <c r="K116" s="22">
        <v>0</v>
      </c>
      <c r="L116" s="90">
        <f>SUM(H116:K116)</f>
        <v>1900000</v>
      </c>
      <c r="M116" s="90">
        <f>G116-L116</f>
        <v>540000</v>
      </c>
      <c r="N116" s="91">
        <f t="shared" si="34"/>
        <v>77.868852459016395</v>
      </c>
    </row>
    <row r="117" spans="1:17" ht="24" customHeight="1">
      <c r="A117" s="95" t="s">
        <v>164</v>
      </c>
      <c r="B117" s="95" t="s">
        <v>165</v>
      </c>
      <c r="C117" s="22">
        <v>0</v>
      </c>
      <c r="D117" s="89">
        <v>2000000</v>
      </c>
      <c r="E117" s="22">
        <v>0</v>
      </c>
      <c r="F117" s="22">
        <v>0</v>
      </c>
      <c r="G117" s="90">
        <f>SUM(C117:F117)</f>
        <v>2000000</v>
      </c>
      <c r="H117" s="22">
        <v>0</v>
      </c>
      <c r="I117" s="89">
        <v>1700000</v>
      </c>
      <c r="J117" s="22">
        <v>0</v>
      </c>
      <c r="K117" s="22">
        <v>0</v>
      </c>
      <c r="L117" s="90">
        <f>SUM(H117:K117)</f>
        <v>1700000</v>
      </c>
      <c r="M117" s="90">
        <f>G117-L117</f>
        <v>300000</v>
      </c>
      <c r="N117" s="91">
        <f t="shared" si="34"/>
        <v>85</v>
      </c>
    </row>
    <row r="118" spans="1:17" ht="24" customHeight="1">
      <c r="A118" s="94" t="s">
        <v>166</v>
      </c>
      <c r="B118" s="94" t="s">
        <v>167</v>
      </c>
      <c r="C118" s="22">
        <v>0</v>
      </c>
      <c r="D118" s="89">
        <v>9070000</v>
      </c>
      <c r="E118" s="22">
        <v>0</v>
      </c>
      <c r="F118" s="22">
        <v>0</v>
      </c>
      <c r="G118" s="90">
        <f>SUM(C118:F118)</f>
        <v>9070000</v>
      </c>
      <c r="H118" s="22">
        <v>0</v>
      </c>
      <c r="I118" s="89">
        <v>7450000</v>
      </c>
      <c r="J118" s="22">
        <v>0</v>
      </c>
      <c r="K118" s="22">
        <v>0</v>
      </c>
      <c r="L118" s="90">
        <f>SUM(H118:K118)</f>
        <v>7450000</v>
      </c>
      <c r="M118" s="90">
        <f>G118-L118</f>
        <v>1620000</v>
      </c>
      <c r="N118" s="91">
        <f>L118/G118*100</f>
        <v>82.138919514884236</v>
      </c>
    </row>
    <row r="119" spans="1:17" ht="14.25" customHeight="1">
      <c r="A119" s="108" t="s">
        <v>168</v>
      </c>
      <c r="B119" s="109"/>
      <c r="C119" s="10">
        <f t="shared" ref="C119:M119" si="60">SUM(C120:C120)</f>
        <v>0</v>
      </c>
      <c r="D119" s="10">
        <f t="shared" si="60"/>
        <v>50000000</v>
      </c>
      <c r="E119" s="10">
        <f t="shared" si="60"/>
        <v>0</v>
      </c>
      <c r="F119" s="10">
        <f t="shared" si="60"/>
        <v>0</v>
      </c>
      <c r="G119" s="10">
        <f t="shared" si="60"/>
        <v>50000000</v>
      </c>
      <c r="H119" s="10">
        <f t="shared" si="60"/>
        <v>0</v>
      </c>
      <c r="I119" s="10">
        <f t="shared" si="60"/>
        <v>49880000</v>
      </c>
      <c r="J119" s="10">
        <f t="shared" si="60"/>
        <v>0</v>
      </c>
      <c r="K119" s="10">
        <f t="shared" si="60"/>
        <v>0</v>
      </c>
      <c r="L119" s="10">
        <f t="shared" si="60"/>
        <v>49880000</v>
      </c>
      <c r="M119" s="10">
        <f t="shared" si="60"/>
        <v>120000</v>
      </c>
      <c r="N119" s="11">
        <f t="shared" si="34"/>
        <v>99.76</v>
      </c>
    </row>
    <row r="120" spans="1:17" ht="25.5" customHeight="1">
      <c r="A120" s="94" t="s">
        <v>169</v>
      </c>
      <c r="B120" s="94" t="s">
        <v>170</v>
      </c>
      <c r="C120" s="110">
        <v>0</v>
      </c>
      <c r="D120" s="22">
        <v>50000000</v>
      </c>
      <c r="E120" s="90">
        <v>0</v>
      </c>
      <c r="F120" s="90">
        <v>0</v>
      </c>
      <c r="G120" s="90">
        <f>SUM(C120:F120)</f>
        <v>50000000</v>
      </c>
      <c r="H120" s="93">
        <v>0</v>
      </c>
      <c r="I120" s="89">
        <v>49880000</v>
      </c>
      <c r="J120" s="90">
        <v>0</v>
      </c>
      <c r="K120" s="90">
        <v>0</v>
      </c>
      <c r="L120" s="90">
        <f>SUM(H120:K120)</f>
        <v>49880000</v>
      </c>
      <c r="M120" s="90">
        <f>G120-L120</f>
        <v>120000</v>
      </c>
      <c r="N120" s="91">
        <f t="shared" si="34"/>
        <v>99.76</v>
      </c>
    </row>
    <row r="121" spans="1:17" ht="16.75" customHeight="1">
      <c r="A121" s="182" t="s">
        <v>171</v>
      </c>
      <c r="B121" s="177"/>
      <c r="C121" s="10">
        <f t="shared" ref="C121:M121" si="61">SUM(C122:C127)</f>
        <v>0</v>
      </c>
      <c r="D121" s="10">
        <f t="shared" si="61"/>
        <v>60129925</v>
      </c>
      <c r="E121" s="10">
        <f t="shared" si="61"/>
        <v>0</v>
      </c>
      <c r="F121" s="10">
        <f t="shared" si="61"/>
        <v>0</v>
      </c>
      <c r="G121" s="10">
        <f t="shared" si="61"/>
        <v>60129925</v>
      </c>
      <c r="H121" s="10">
        <f t="shared" si="61"/>
        <v>0</v>
      </c>
      <c r="I121" s="10">
        <f t="shared" si="61"/>
        <v>59884900</v>
      </c>
      <c r="J121" s="10">
        <f t="shared" si="61"/>
        <v>0</v>
      </c>
      <c r="K121" s="10">
        <f t="shared" si="61"/>
        <v>0</v>
      </c>
      <c r="L121" s="10">
        <f t="shared" si="61"/>
        <v>59884900</v>
      </c>
      <c r="M121" s="10">
        <f t="shared" si="61"/>
        <v>245025</v>
      </c>
      <c r="N121" s="11">
        <f t="shared" si="34"/>
        <v>99.59250739128646</v>
      </c>
    </row>
    <row r="122" spans="1:17" s="27" customFormat="1" ht="14.25" customHeight="1">
      <c r="A122" s="95" t="s">
        <v>72</v>
      </c>
      <c r="B122" s="95" t="s">
        <v>172</v>
      </c>
      <c r="C122" s="22">
        <v>0</v>
      </c>
      <c r="D122" s="118">
        <v>360000</v>
      </c>
      <c r="E122" s="22">
        <v>0</v>
      </c>
      <c r="F122" s="22">
        <v>0</v>
      </c>
      <c r="G122" s="22">
        <f t="shared" ref="G122:G127" si="62">SUM(C122:F122)</f>
        <v>360000</v>
      </c>
      <c r="H122" s="22">
        <v>0</v>
      </c>
      <c r="I122" s="119">
        <v>360000</v>
      </c>
      <c r="J122" s="22">
        <v>0</v>
      </c>
      <c r="K122" s="22">
        <v>0</v>
      </c>
      <c r="L122" s="22">
        <f t="shared" ref="L122:L127" si="63">SUM(H122:K122)</f>
        <v>360000</v>
      </c>
      <c r="M122" s="22">
        <f t="shared" ref="M122:M127" si="64">G122-L122</f>
        <v>0</v>
      </c>
      <c r="N122" s="24">
        <f t="shared" si="34"/>
        <v>100</v>
      </c>
    </row>
    <row r="123" spans="1:17" s="27" customFormat="1" ht="13.75" customHeight="1">
      <c r="A123" s="94" t="s">
        <v>74</v>
      </c>
      <c r="B123" s="94" t="s">
        <v>75</v>
      </c>
      <c r="C123" s="22">
        <v>0</v>
      </c>
      <c r="D123" s="118">
        <v>1329925</v>
      </c>
      <c r="E123" s="22">
        <v>0</v>
      </c>
      <c r="F123" s="22">
        <v>0</v>
      </c>
      <c r="G123" s="22">
        <f t="shared" si="62"/>
        <v>1329925</v>
      </c>
      <c r="H123" s="22">
        <v>0</v>
      </c>
      <c r="I123" s="119">
        <v>1329900</v>
      </c>
      <c r="J123" s="22">
        <v>0</v>
      </c>
      <c r="K123" s="22">
        <v>0</v>
      </c>
      <c r="L123" s="22">
        <f t="shared" si="63"/>
        <v>1329900</v>
      </c>
      <c r="M123" s="22">
        <f t="shared" si="64"/>
        <v>25</v>
      </c>
      <c r="N123" s="24">
        <f t="shared" si="34"/>
        <v>99.998120194747813</v>
      </c>
      <c r="O123" s="25"/>
      <c r="P123" s="26"/>
      <c r="Q123" s="25"/>
    </row>
    <row r="124" spans="1:17" s="27" customFormat="1" ht="13.75" customHeight="1">
      <c r="A124" s="94" t="s">
        <v>173</v>
      </c>
      <c r="B124" s="94" t="s">
        <v>174</v>
      </c>
      <c r="C124" s="22">
        <v>0</v>
      </c>
      <c r="D124" s="118">
        <v>220000</v>
      </c>
      <c r="E124" s="22">
        <v>0</v>
      </c>
      <c r="F124" s="22">
        <v>0</v>
      </c>
      <c r="G124" s="22">
        <f t="shared" si="62"/>
        <v>220000</v>
      </c>
      <c r="H124" s="22">
        <v>0</v>
      </c>
      <c r="I124" s="119">
        <v>220000</v>
      </c>
      <c r="J124" s="22">
        <v>0</v>
      </c>
      <c r="K124" s="22">
        <v>0</v>
      </c>
      <c r="L124" s="22">
        <f t="shared" si="63"/>
        <v>220000</v>
      </c>
      <c r="M124" s="22">
        <f t="shared" si="64"/>
        <v>0</v>
      </c>
      <c r="N124" s="24">
        <f t="shared" si="34"/>
        <v>100</v>
      </c>
      <c r="O124" s="25"/>
      <c r="P124" s="26"/>
      <c r="Q124" s="25"/>
    </row>
    <row r="125" spans="1:17" s="27" customFormat="1" ht="14.25" customHeight="1">
      <c r="A125" s="95" t="s">
        <v>175</v>
      </c>
      <c r="B125" s="95" t="s">
        <v>176</v>
      </c>
      <c r="C125" s="22">
        <v>0</v>
      </c>
      <c r="D125" s="118">
        <v>12000000</v>
      </c>
      <c r="E125" s="22">
        <v>0</v>
      </c>
      <c r="F125" s="22">
        <v>0</v>
      </c>
      <c r="G125" s="22">
        <f t="shared" si="62"/>
        <v>12000000</v>
      </c>
      <c r="H125" s="22">
        <v>0</v>
      </c>
      <c r="I125" s="119">
        <v>12000000</v>
      </c>
      <c r="J125" s="22">
        <v>0</v>
      </c>
      <c r="K125" s="22">
        <v>0</v>
      </c>
      <c r="L125" s="22">
        <f t="shared" si="63"/>
        <v>12000000</v>
      </c>
      <c r="M125" s="22">
        <f t="shared" si="64"/>
        <v>0</v>
      </c>
      <c r="N125" s="24">
        <f t="shared" si="34"/>
        <v>100</v>
      </c>
    </row>
    <row r="126" spans="1:17" s="27" customFormat="1" ht="14.25" customHeight="1">
      <c r="A126" s="95" t="s">
        <v>177</v>
      </c>
      <c r="B126" s="95" t="s">
        <v>178</v>
      </c>
      <c r="C126" s="22">
        <v>0</v>
      </c>
      <c r="D126" s="118">
        <v>30000000</v>
      </c>
      <c r="E126" s="22">
        <v>0</v>
      </c>
      <c r="F126" s="22">
        <v>0</v>
      </c>
      <c r="G126" s="22">
        <f t="shared" si="62"/>
        <v>30000000</v>
      </c>
      <c r="H126" s="22">
        <v>0</v>
      </c>
      <c r="I126" s="119">
        <v>30000000</v>
      </c>
      <c r="J126" s="22">
        <v>0</v>
      </c>
      <c r="K126" s="22">
        <v>0</v>
      </c>
      <c r="L126" s="22">
        <f t="shared" si="63"/>
        <v>30000000</v>
      </c>
      <c r="M126" s="22">
        <f t="shared" si="64"/>
        <v>0</v>
      </c>
      <c r="N126" s="24">
        <f t="shared" si="34"/>
        <v>100</v>
      </c>
    </row>
    <row r="127" spans="1:17" s="27" customFormat="1" ht="13.5" customHeight="1">
      <c r="A127" s="95" t="s">
        <v>177</v>
      </c>
      <c r="B127" s="94" t="s">
        <v>78</v>
      </c>
      <c r="C127" s="22">
        <v>0</v>
      </c>
      <c r="D127" s="118">
        <v>16220000</v>
      </c>
      <c r="E127" s="22">
        <v>0</v>
      </c>
      <c r="F127" s="22">
        <v>0</v>
      </c>
      <c r="G127" s="22">
        <f t="shared" si="62"/>
        <v>16220000</v>
      </c>
      <c r="H127" s="22">
        <v>0</v>
      </c>
      <c r="I127" s="119">
        <v>15975000</v>
      </c>
      <c r="J127" s="22">
        <v>0</v>
      </c>
      <c r="K127" s="22">
        <v>0</v>
      </c>
      <c r="L127" s="22">
        <f t="shared" si="63"/>
        <v>15975000</v>
      </c>
      <c r="M127" s="22">
        <f t="shared" si="64"/>
        <v>245000</v>
      </c>
      <c r="N127" s="24">
        <f>L127/G127*100</f>
        <v>98.489519112207148</v>
      </c>
    </row>
    <row r="128" spans="1:17" ht="14.25" customHeight="1">
      <c r="A128" s="108" t="s">
        <v>179</v>
      </c>
      <c r="B128" s="120"/>
      <c r="C128" s="10">
        <f>SUM(C129:C137)</f>
        <v>0</v>
      </c>
      <c r="D128" s="10">
        <f t="shared" ref="D128:L128" si="65">SUM(D129:D137)</f>
        <v>233799250</v>
      </c>
      <c r="E128" s="10">
        <f t="shared" si="65"/>
        <v>0</v>
      </c>
      <c r="F128" s="10">
        <f t="shared" si="65"/>
        <v>0</v>
      </c>
      <c r="G128" s="10">
        <f t="shared" si="65"/>
        <v>233799250</v>
      </c>
      <c r="H128" s="10">
        <f t="shared" si="65"/>
        <v>0</v>
      </c>
      <c r="I128" s="10">
        <f t="shared" si="65"/>
        <v>220548700</v>
      </c>
      <c r="J128" s="10">
        <f t="shared" si="65"/>
        <v>0</v>
      </c>
      <c r="K128" s="10">
        <f t="shared" si="65"/>
        <v>0</v>
      </c>
      <c r="L128" s="10">
        <f t="shared" si="65"/>
        <v>220548700</v>
      </c>
      <c r="M128" s="10">
        <f>SUM(M129:M137)</f>
        <v>13250550</v>
      </c>
      <c r="N128" s="11">
        <f t="shared" si="34"/>
        <v>94.332509620967571</v>
      </c>
    </row>
    <row r="129" spans="1:17" s="27" customFormat="1" ht="15" customHeight="1">
      <c r="A129" s="66" t="s">
        <v>70</v>
      </c>
      <c r="B129" s="66" t="s">
        <v>71</v>
      </c>
      <c r="C129" s="22">
        <v>0</v>
      </c>
      <c r="D129" s="73">
        <v>610200</v>
      </c>
      <c r="E129" s="22">
        <v>0</v>
      </c>
      <c r="F129" s="22">
        <v>0</v>
      </c>
      <c r="G129" s="22">
        <f t="shared" ref="G129:G137" si="66">SUM(C129:F129)</f>
        <v>610200</v>
      </c>
      <c r="H129" s="22">
        <v>0</v>
      </c>
      <c r="I129" s="121">
        <v>553300</v>
      </c>
      <c r="J129" s="22">
        <v>0</v>
      </c>
      <c r="K129" s="22">
        <v>0</v>
      </c>
      <c r="L129" s="22">
        <f t="shared" ref="L129:L137" si="67">SUM(H129:K129)</f>
        <v>553300</v>
      </c>
      <c r="M129" s="22">
        <f t="shared" ref="M129:M137" si="68">G129-L129</f>
        <v>56900</v>
      </c>
      <c r="N129" s="24">
        <f t="shared" si="34"/>
        <v>90.675188462799085</v>
      </c>
    </row>
    <row r="130" spans="1:17" s="27" customFormat="1" ht="15" customHeight="1">
      <c r="A130" s="97" t="s">
        <v>72</v>
      </c>
      <c r="B130" s="97" t="s">
        <v>172</v>
      </c>
      <c r="C130" s="22">
        <v>0</v>
      </c>
      <c r="D130" s="73">
        <v>2149750</v>
      </c>
      <c r="E130" s="22">
        <v>0</v>
      </c>
      <c r="F130" s="22">
        <v>0</v>
      </c>
      <c r="G130" s="22">
        <f t="shared" si="66"/>
        <v>2149750</v>
      </c>
      <c r="H130" s="22">
        <v>0</v>
      </c>
      <c r="I130" s="121">
        <v>2101300</v>
      </c>
      <c r="J130" s="22">
        <v>0</v>
      </c>
      <c r="K130" s="22">
        <v>0</v>
      </c>
      <c r="L130" s="22">
        <f t="shared" si="67"/>
        <v>2101300</v>
      </c>
      <c r="M130" s="22">
        <f t="shared" si="68"/>
        <v>48450</v>
      </c>
      <c r="N130" s="24">
        <f t="shared" si="34"/>
        <v>97.746249563902779</v>
      </c>
    </row>
    <row r="131" spans="1:17" s="27" customFormat="1" ht="15" customHeight="1">
      <c r="A131" s="66" t="s">
        <v>74</v>
      </c>
      <c r="B131" s="66" t="s">
        <v>75</v>
      </c>
      <c r="C131" s="22">
        <v>0</v>
      </c>
      <c r="D131" s="73">
        <v>3824300</v>
      </c>
      <c r="E131" s="22">
        <v>0</v>
      </c>
      <c r="F131" s="22">
        <v>0</v>
      </c>
      <c r="G131" s="22">
        <f t="shared" si="66"/>
        <v>3824300</v>
      </c>
      <c r="H131" s="22">
        <v>0</v>
      </c>
      <c r="I131" s="121">
        <v>3524100</v>
      </c>
      <c r="J131" s="22">
        <v>0</v>
      </c>
      <c r="K131" s="22">
        <v>0</v>
      </c>
      <c r="L131" s="22">
        <f t="shared" si="67"/>
        <v>3524100</v>
      </c>
      <c r="M131" s="22">
        <f t="shared" si="68"/>
        <v>300200</v>
      </c>
      <c r="N131" s="24">
        <f t="shared" si="34"/>
        <v>92.150197421750391</v>
      </c>
    </row>
    <row r="132" spans="1:17" s="27" customFormat="1" ht="15" customHeight="1">
      <c r="A132" s="66" t="s">
        <v>173</v>
      </c>
      <c r="B132" s="66" t="s">
        <v>174</v>
      </c>
      <c r="C132" s="22">
        <v>0</v>
      </c>
      <c r="D132" s="73">
        <v>1340000</v>
      </c>
      <c r="E132" s="22">
        <v>0</v>
      </c>
      <c r="F132" s="22">
        <v>0</v>
      </c>
      <c r="G132" s="22">
        <f t="shared" si="66"/>
        <v>1340000</v>
      </c>
      <c r="H132" s="22">
        <v>0</v>
      </c>
      <c r="I132" s="121">
        <v>1340000</v>
      </c>
      <c r="J132" s="22">
        <v>0</v>
      </c>
      <c r="K132" s="22">
        <v>0</v>
      </c>
      <c r="L132" s="22">
        <f t="shared" si="67"/>
        <v>1340000</v>
      </c>
      <c r="M132" s="22">
        <f t="shared" si="68"/>
        <v>0</v>
      </c>
      <c r="N132" s="24">
        <f>L132/G132*100</f>
        <v>100</v>
      </c>
    </row>
    <row r="133" spans="1:17" s="27" customFormat="1" ht="15" customHeight="1">
      <c r="A133" s="97" t="s">
        <v>180</v>
      </c>
      <c r="B133" s="66" t="s">
        <v>114</v>
      </c>
      <c r="C133" s="22">
        <v>0</v>
      </c>
      <c r="D133" s="73">
        <v>64875000</v>
      </c>
      <c r="E133" s="22">
        <v>0</v>
      </c>
      <c r="F133" s="22">
        <v>0</v>
      </c>
      <c r="G133" s="22">
        <f t="shared" si="66"/>
        <v>64875000</v>
      </c>
      <c r="H133" s="22">
        <v>0</v>
      </c>
      <c r="I133" s="121">
        <v>52425000</v>
      </c>
      <c r="J133" s="22">
        <v>0</v>
      </c>
      <c r="K133" s="22">
        <v>0</v>
      </c>
      <c r="L133" s="22">
        <f t="shared" si="67"/>
        <v>52425000</v>
      </c>
      <c r="M133" s="22">
        <f t="shared" si="68"/>
        <v>12450000</v>
      </c>
      <c r="N133" s="24">
        <f t="shared" ref="N133" si="69">L133/G133*100</f>
        <v>80.809248554913296</v>
      </c>
    </row>
    <row r="134" spans="1:17" s="27" customFormat="1" ht="23.5" customHeight="1">
      <c r="A134" s="122" t="s">
        <v>181</v>
      </c>
      <c r="B134" s="122" t="s">
        <v>182</v>
      </c>
      <c r="C134" s="22">
        <v>0</v>
      </c>
      <c r="D134" s="73">
        <v>33600000</v>
      </c>
      <c r="E134" s="22">
        <v>0</v>
      </c>
      <c r="F134" s="22">
        <v>0</v>
      </c>
      <c r="G134" s="22">
        <f t="shared" si="66"/>
        <v>33600000</v>
      </c>
      <c r="H134" s="22">
        <v>0</v>
      </c>
      <c r="I134" s="121">
        <v>33600000</v>
      </c>
      <c r="J134" s="22">
        <v>0</v>
      </c>
      <c r="K134" s="22">
        <v>0</v>
      </c>
      <c r="L134" s="22">
        <f t="shared" si="67"/>
        <v>33600000</v>
      </c>
      <c r="M134" s="22">
        <f t="shared" si="68"/>
        <v>0</v>
      </c>
      <c r="N134" s="24">
        <f>L134/G134*100</f>
        <v>100</v>
      </c>
    </row>
    <row r="135" spans="1:17" s="27" customFormat="1" ht="15" customHeight="1">
      <c r="A135" s="97" t="s">
        <v>175</v>
      </c>
      <c r="B135" s="97" t="s">
        <v>176</v>
      </c>
      <c r="C135" s="22">
        <v>0</v>
      </c>
      <c r="D135" s="73">
        <v>12000000</v>
      </c>
      <c r="E135" s="22">
        <v>0</v>
      </c>
      <c r="F135" s="22">
        <v>0</v>
      </c>
      <c r="G135" s="22">
        <f t="shared" si="66"/>
        <v>12000000</v>
      </c>
      <c r="H135" s="22">
        <v>0</v>
      </c>
      <c r="I135" s="121">
        <v>12000000</v>
      </c>
      <c r="J135" s="22">
        <v>0</v>
      </c>
      <c r="K135" s="22">
        <v>0</v>
      </c>
      <c r="L135" s="22">
        <f t="shared" si="67"/>
        <v>12000000</v>
      </c>
      <c r="M135" s="22">
        <f t="shared" si="68"/>
        <v>0</v>
      </c>
      <c r="N135" s="24">
        <f t="shared" si="34"/>
        <v>100</v>
      </c>
      <c r="O135" s="25"/>
      <c r="P135" s="26"/>
      <c r="Q135" s="25"/>
    </row>
    <row r="136" spans="1:17" s="27" customFormat="1" ht="15" customHeight="1">
      <c r="A136" s="122" t="s">
        <v>183</v>
      </c>
      <c r="B136" s="98" t="s">
        <v>184</v>
      </c>
      <c r="C136" s="22">
        <v>0</v>
      </c>
      <c r="D136" s="73">
        <v>5200000</v>
      </c>
      <c r="E136" s="22">
        <v>0</v>
      </c>
      <c r="F136" s="22">
        <v>0</v>
      </c>
      <c r="G136" s="22">
        <f t="shared" si="66"/>
        <v>5200000</v>
      </c>
      <c r="H136" s="22">
        <v>0</v>
      </c>
      <c r="I136" s="121">
        <v>5200000</v>
      </c>
      <c r="J136" s="22">
        <v>0</v>
      </c>
      <c r="K136" s="22">
        <v>0</v>
      </c>
      <c r="L136" s="22">
        <f t="shared" si="67"/>
        <v>5200000</v>
      </c>
      <c r="M136" s="22">
        <f t="shared" si="68"/>
        <v>0</v>
      </c>
      <c r="N136" s="24">
        <f t="shared" si="34"/>
        <v>100</v>
      </c>
    </row>
    <row r="137" spans="1:17" s="27" customFormat="1" ht="15" customHeight="1">
      <c r="A137" s="97" t="s">
        <v>177</v>
      </c>
      <c r="B137" s="66" t="s">
        <v>78</v>
      </c>
      <c r="C137" s="22">
        <v>0</v>
      </c>
      <c r="D137" s="73">
        <v>110200000</v>
      </c>
      <c r="E137" s="22">
        <v>0</v>
      </c>
      <c r="F137" s="22">
        <v>0</v>
      </c>
      <c r="G137" s="22">
        <f t="shared" si="66"/>
        <v>110200000</v>
      </c>
      <c r="H137" s="22">
        <v>0</v>
      </c>
      <c r="I137" s="121">
        <v>109805000</v>
      </c>
      <c r="J137" s="22">
        <v>0</v>
      </c>
      <c r="K137" s="22">
        <v>0</v>
      </c>
      <c r="L137" s="22">
        <f t="shared" si="67"/>
        <v>109805000</v>
      </c>
      <c r="M137" s="22">
        <f t="shared" si="68"/>
        <v>395000</v>
      </c>
      <c r="N137" s="24">
        <f>L137/G137*100</f>
        <v>99.641560798548085</v>
      </c>
    </row>
    <row r="138" spans="1:17" ht="15" customHeight="1">
      <c r="A138" s="113" t="s">
        <v>185</v>
      </c>
      <c r="B138" s="123"/>
      <c r="C138" s="30">
        <f t="shared" ref="C138:M138" si="70">SUM(C139:C155)</f>
        <v>0</v>
      </c>
      <c r="D138" s="30">
        <f t="shared" si="70"/>
        <v>2713744650</v>
      </c>
      <c r="E138" s="30">
        <f t="shared" si="70"/>
        <v>0</v>
      </c>
      <c r="F138" s="30">
        <f t="shared" si="70"/>
        <v>0</v>
      </c>
      <c r="G138" s="30">
        <f t="shared" si="70"/>
        <v>2713744650</v>
      </c>
      <c r="H138" s="30">
        <f t="shared" si="70"/>
        <v>0</v>
      </c>
      <c r="I138" s="30">
        <f t="shared" si="70"/>
        <v>2673350721</v>
      </c>
      <c r="J138" s="30">
        <f t="shared" si="70"/>
        <v>0</v>
      </c>
      <c r="K138" s="30">
        <f t="shared" si="70"/>
        <v>0</v>
      </c>
      <c r="L138" s="30">
        <f t="shared" si="70"/>
        <v>2673350721</v>
      </c>
      <c r="M138" s="30">
        <f t="shared" si="70"/>
        <v>40393929</v>
      </c>
      <c r="N138" s="11">
        <f t="shared" si="34"/>
        <v>98.511505900159023</v>
      </c>
    </row>
    <row r="139" spans="1:17" s="27" customFormat="1" ht="15" customHeight="1">
      <c r="A139" s="66" t="s">
        <v>70</v>
      </c>
      <c r="B139" s="101" t="s">
        <v>186</v>
      </c>
      <c r="C139" s="22">
        <v>0</v>
      </c>
      <c r="D139" s="73">
        <v>0</v>
      </c>
      <c r="E139" s="22">
        <v>0</v>
      </c>
      <c r="F139" s="22">
        <v>0</v>
      </c>
      <c r="G139" s="22">
        <f t="shared" ref="G139:G155" si="71">SUM(C139:F139)</f>
        <v>0</v>
      </c>
      <c r="H139" s="22">
        <v>0</v>
      </c>
      <c r="I139" s="124">
        <v>0</v>
      </c>
      <c r="J139" s="22">
        <v>0</v>
      </c>
      <c r="K139" s="22">
        <v>0</v>
      </c>
      <c r="L139" s="22">
        <f t="shared" ref="L139:L155" si="72">SUM(H139:K139)</f>
        <v>0</v>
      </c>
      <c r="M139" s="22">
        <f t="shared" ref="M139:M155" si="73">G139-L139</f>
        <v>0</v>
      </c>
      <c r="N139" s="24" t="e">
        <f t="shared" si="34"/>
        <v>#DIV/0!</v>
      </c>
    </row>
    <row r="140" spans="1:17" s="27" customFormat="1" ht="15" customHeight="1">
      <c r="A140" s="97" t="s">
        <v>187</v>
      </c>
      <c r="B140" s="101" t="s">
        <v>188</v>
      </c>
      <c r="C140" s="22">
        <v>0</v>
      </c>
      <c r="D140" s="73">
        <v>5400000</v>
      </c>
      <c r="E140" s="22">
        <v>0</v>
      </c>
      <c r="F140" s="22">
        <v>0</v>
      </c>
      <c r="G140" s="22">
        <f>SUM(C140:F140)</f>
        <v>5400000</v>
      </c>
      <c r="H140" s="22">
        <v>0</v>
      </c>
      <c r="I140" s="121">
        <v>5400000</v>
      </c>
      <c r="J140" s="22">
        <v>0</v>
      </c>
      <c r="K140" s="22">
        <v>0</v>
      </c>
      <c r="L140" s="22">
        <f>SUM(H140:K140)</f>
        <v>5400000</v>
      </c>
      <c r="M140" s="22">
        <f>G140-L140</f>
        <v>0</v>
      </c>
      <c r="N140" s="24">
        <f t="shared" si="34"/>
        <v>100</v>
      </c>
    </row>
    <row r="141" spans="1:17" s="27" customFormat="1" ht="15" customHeight="1">
      <c r="A141" s="97" t="s">
        <v>84</v>
      </c>
      <c r="B141" s="101" t="s">
        <v>189</v>
      </c>
      <c r="C141" s="22">
        <v>0</v>
      </c>
      <c r="D141" s="73">
        <v>860400</v>
      </c>
      <c r="E141" s="22">
        <v>0</v>
      </c>
      <c r="F141" s="22">
        <v>0</v>
      </c>
      <c r="G141" s="22">
        <f t="shared" ref="G141" si="74">SUM(C141:F141)</f>
        <v>860400</v>
      </c>
      <c r="H141" s="22">
        <v>0</v>
      </c>
      <c r="I141" s="125">
        <v>829400</v>
      </c>
      <c r="J141" s="22">
        <v>0</v>
      </c>
      <c r="K141" s="22">
        <v>0</v>
      </c>
      <c r="L141" s="22">
        <f t="shared" ref="L141" si="75">SUM(H141:K141)</f>
        <v>829400</v>
      </c>
      <c r="M141" s="22">
        <f t="shared" ref="M141" si="76">G141-L141</f>
        <v>31000</v>
      </c>
      <c r="N141" s="24">
        <f t="shared" si="34"/>
        <v>96.397024639702465</v>
      </c>
    </row>
    <row r="142" spans="1:17" s="27" customFormat="1" ht="15" customHeight="1">
      <c r="A142" s="97" t="s">
        <v>72</v>
      </c>
      <c r="B142" s="101" t="s">
        <v>86</v>
      </c>
      <c r="C142" s="22">
        <v>0</v>
      </c>
      <c r="D142" s="73">
        <v>4935650</v>
      </c>
      <c r="E142" s="22">
        <v>0</v>
      </c>
      <c r="F142" s="22">
        <v>0</v>
      </c>
      <c r="G142" s="22">
        <f>SUM(C142:F142)</f>
        <v>4935650</v>
      </c>
      <c r="H142" s="22">
        <v>0</v>
      </c>
      <c r="I142" s="125">
        <v>4788550</v>
      </c>
      <c r="J142" s="22">
        <v>0</v>
      </c>
      <c r="K142" s="22">
        <v>0</v>
      </c>
      <c r="L142" s="22">
        <f>SUM(H142:K142)</f>
        <v>4788550</v>
      </c>
      <c r="M142" s="22">
        <f>G142-L142</f>
        <v>147100</v>
      </c>
      <c r="N142" s="24">
        <f t="shared" si="34"/>
        <v>97.01964280287298</v>
      </c>
    </row>
    <row r="143" spans="1:17" s="27" customFormat="1" ht="15" customHeight="1">
      <c r="A143" s="97" t="s">
        <v>87</v>
      </c>
      <c r="B143" s="101" t="s">
        <v>88</v>
      </c>
      <c r="C143" s="22">
        <v>0</v>
      </c>
      <c r="D143" s="73">
        <v>4278600</v>
      </c>
      <c r="E143" s="22">
        <v>0</v>
      </c>
      <c r="F143" s="22">
        <v>0</v>
      </c>
      <c r="G143" s="22">
        <f t="shared" ref="G143:G145" si="77">SUM(C143:F143)</f>
        <v>4278600</v>
      </c>
      <c r="H143" s="22">
        <v>0</v>
      </c>
      <c r="I143" s="125">
        <v>3626700</v>
      </c>
      <c r="J143" s="22">
        <v>0</v>
      </c>
      <c r="K143" s="22">
        <v>0</v>
      </c>
      <c r="L143" s="22">
        <f t="shared" ref="L143:L145" si="78">SUM(H143:K143)</f>
        <v>3626700</v>
      </c>
      <c r="M143" s="22">
        <f t="shared" ref="M143:M145" si="79">G143-L143</f>
        <v>651900</v>
      </c>
      <c r="N143" s="24">
        <f t="shared" si="34"/>
        <v>84.763707754873082</v>
      </c>
    </row>
    <row r="144" spans="1:17" s="27" customFormat="1" ht="15" customHeight="1">
      <c r="A144" s="97" t="s">
        <v>43</v>
      </c>
      <c r="B144" s="101" t="s">
        <v>190</v>
      </c>
      <c r="C144" s="22">
        <v>0</v>
      </c>
      <c r="D144" s="73">
        <v>6200000</v>
      </c>
      <c r="E144" s="22">
        <v>0</v>
      </c>
      <c r="F144" s="22">
        <v>0</v>
      </c>
      <c r="G144" s="22">
        <f t="shared" si="77"/>
        <v>6200000</v>
      </c>
      <c r="H144" s="22">
        <v>0</v>
      </c>
      <c r="I144" s="125">
        <v>5155000</v>
      </c>
      <c r="J144" s="22">
        <v>0</v>
      </c>
      <c r="K144" s="22">
        <v>0</v>
      </c>
      <c r="L144" s="22">
        <f t="shared" si="78"/>
        <v>5155000</v>
      </c>
      <c r="M144" s="22">
        <f t="shared" si="79"/>
        <v>1045000</v>
      </c>
      <c r="N144" s="24">
        <f t="shared" si="34"/>
        <v>83.145161290322577</v>
      </c>
    </row>
    <row r="145" spans="1:17" s="27" customFormat="1" ht="15" customHeight="1">
      <c r="A145" s="126" t="s">
        <v>180</v>
      </c>
      <c r="B145" s="101" t="s">
        <v>47</v>
      </c>
      <c r="C145" s="22">
        <v>0</v>
      </c>
      <c r="D145" s="73">
        <v>35500000</v>
      </c>
      <c r="E145" s="22">
        <v>0</v>
      </c>
      <c r="F145" s="22">
        <v>0</v>
      </c>
      <c r="G145" s="22">
        <f t="shared" si="77"/>
        <v>35500000</v>
      </c>
      <c r="H145" s="22">
        <v>0</v>
      </c>
      <c r="I145" s="125">
        <v>35475000</v>
      </c>
      <c r="J145" s="22">
        <v>0</v>
      </c>
      <c r="K145" s="22">
        <v>0</v>
      </c>
      <c r="L145" s="22">
        <f t="shared" si="78"/>
        <v>35475000</v>
      </c>
      <c r="M145" s="22">
        <f t="shared" si="79"/>
        <v>25000</v>
      </c>
      <c r="N145" s="24">
        <f>L145/G145*100</f>
        <v>99.929577464788736</v>
      </c>
    </row>
    <row r="146" spans="1:17" s="27" customFormat="1" ht="15" customHeight="1">
      <c r="A146" s="97" t="s">
        <v>175</v>
      </c>
      <c r="B146" s="101" t="s">
        <v>191</v>
      </c>
      <c r="C146" s="22">
        <v>0</v>
      </c>
      <c r="D146" s="73">
        <v>24000000</v>
      </c>
      <c r="E146" s="22">
        <v>0</v>
      </c>
      <c r="F146" s="22">
        <v>0</v>
      </c>
      <c r="G146" s="22">
        <f>SUM(C146:F146)</f>
        <v>24000000</v>
      </c>
      <c r="H146" s="22">
        <v>0</v>
      </c>
      <c r="I146" s="125">
        <v>24000000</v>
      </c>
      <c r="J146" s="22">
        <v>0</v>
      </c>
      <c r="K146" s="22">
        <v>0</v>
      </c>
      <c r="L146" s="22">
        <f>SUM(H146:K146)</f>
        <v>24000000</v>
      </c>
      <c r="M146" s="22">
        <f>G146-L146</f>
        <v>0</v>
      </c>
      <c r="N146" s="24">
        <f t="shared" ref="N146:N148" si="80">L146/G146*100</f>
        <v>100</v>
      </c>
    </row>
    <row r="147" spans="1:17" s="27" customFormat="1" ht="15" customHeight="1">
      <c r="A147" s="97" t="s">
        <v>192</v>
      </c>
      <c r="B147" s="101" t="s">
        <v>193</v>
      </c>
      <c r="C147" s="22">
        <v>0</v>
      </c>
      <c r="D147" s="73">
        <v>30000000</v>
      </c>
      <c r="E147" s="22">
        <v>0</v>
      </c>
      <c r="F147" s="22">
        <v>0</v>
      </c>
      <c r="G147" s="22">
        <f t="shared" ref="G147:G149" si="81">SUM(C147:F147)</f>
        <v>30000000</v>
      </c>
      <c r="H147" s="22">
        <v>0</v>
      </c>
      <c r="I147" s="125">
        <v>30000000</v>
      </c>
      <c r="J147" s="22">
        <v>0</v>
      </c>
      <c r="K147" s="22">
        <v>0</v>
      </c>
      <c r="L147" s="22">
        <f t="shared" ref="L147:L149" si="82">SUM(H147:K147)</f>
        <v>30000000</v>
      </c>
      <c r="M147" s="22">
        <f t="shared" ref="M147:M149" si="83">G147-L147</f>
        <v>0</v>
      </c>
      <c r="N147" s="24">
        <f t="shared" si="80"/>
        <v>100</v>
      </c>
    </row>
    <row r="148" spans="1:17" s="27" customFormat="1" ht="15" customHeight="1">
      <c r="A148" s="97" t="s">
        <v>177</v>
      </c>
      <c r="B148" s="101" t="s">
        <v>194</v>
      </c>
      <c r="C148" s="22">
        <v>0</v>
      </c>
      <c r="D148" s="73">
        <v>150000000</v>
      </c>
      <c r="E148" s="22">
        <v>0</v>
      </c>
      <c r="F148" s="22">
        <v>0</v>
      </c>
      <c r="G148" s="22">
        <f t="shared" si="81"/>
        <v>150000000</v>
      </c>
      <c r="H148" s="22">
        <v>0</v>
      </c>
      <c r="I148" s="125">
        <v>145000000</v>
      </c>
      <c r="J148" s="22">
        <v>0</v>
      </c>
      <c r="K148" s="22">
        <v>0</v>
      </c>
      <c r="L148" s="22">
        <f t="shared" si="82"/>
        <v>145000000</v>
      </c>
      <c r="M148" s="22">
        <f t="shared" si="83"/>
        <v>5000000</v>
      </c>
      <c r="N148" s="24">
        <f t="shared" si="80"/>
        <v>96.666666666666671</v>
      </c>
    </row>
    <row r="149" spans="1:17" s="27" customFormat="1" ht="15" customHeight="1">
      <c r="A149" s="97" t="s">
        <v>195</v>
      </c>
      <c r="B149" s="101" t="s">
        <v>196</v>
      </c>
      <c r="C149" s="22">
        <v>0</v>
      </c>
      <c r="D149" s="73">
        <v>1576000000</v>
      </c>
      <c r="E149" s="22">
        <v>0</v>
      </c>
      <c r="F149" s="22">
        <v>0</v>
      </c>
      <c r="G149" s="22">
        <f t="shared" si="81"/>
        <v>1576000000</v>
      </c>
      <c r="H149" s="22">
        <v>0</v>
      </c>
      <c r="I149" s="125">
        <v>1572500000</v>
      </c>
      <c r="J149" s="22">
        <v>0</v>
      </c>
      <c r="K149" s="22">
        <v>0</v>
      </c>
      <c r="L149" s="22">
        <f t="shared" si="82"/>
        <v>1572500000</v>
      </c>
      <c r="M149" s="22">
        <f t="shared" si="83"/>
        <v>3500000</v>
      </c>
      <c r="N149" s="24">
        <f>L149/G149*100</f>
        <v>99.777918781725887</v>
      </c>
    </row>
    <row r="150" spans="1:17" s="27" customFormat="1" ht="15" customHeight="1">
      <c r="A150" s="97" t="s">
        <v>197</v>
      </c>
      <c r="B150" s="101" t="s">
        <v>110</v>
      </c>
      <c r="C150" s="22">
        <v>0</v>
      </c>
      <c r="D150" s="73">
        <v>136000000</v>
      </c>
      <c r="E150" s="22">
        <v>0</v>
      </c>
      <c r="F150" s="22">
        <v>0</v>
      </c>
      <c r="G150" s="22">
        <f>SUM(C150:F150)</f>
        <v>136000000</v>
      </c>
      <c r="H150" s="22">
        <v>0</v>
      </c>
      <c r="I150" s="125">
        <v>135505000</v>
      </c>
      <c r="J150" s="22">
        <v>0</v>
      </c>
      <c r="K150" s="22">
        <v>0</v>
      </c>
      <c r="L150" s="22">
        <f>SUM(H150:K150)</f>
        <v>135505000</v>
      </c>
      <c r="M150" s="22">
        <f>G150-L150</f>
        <v>495000</v>
      </c>
      <c r="N150" s="24">
        <f t="shared" si="34"/>
        <v>99.63602941176471</v>
      </c>
      <c r="O150" s="25"/>
      <c r="P150" s="26"/>
      <c r="Q150" s="25"/>
    </row>
    <row r="151" spans="1:17" s="27" customFormat="1" ht="15" customHeight="1">
      <c r="A151" s="127" t="s">
        <v>198</v>
      </c>
      <c r="B151" s="128" t="s">
        <v>199</v>
      </c>
      <c r="C151" s="22">
        <v>0</v>
      </c>
      <c r="D151" s="129">
        <v>62440000</v>
      </c>
      <c r="E151" s="22">
        <v>0</v>
      </c>
      <c r="F151" s="22">
        <v>0</v>
      </c>
      <c r="G151" s="22">
        <f t="shared" si="71"/>
        <v>62440000</v>
      </c>
      <c r="H151" s="22">
        <v>0</v>
      </c>
      <c r="I151" s="130">
        <v>61835000</v>
      </c>
      <c r="J151" s="22">
        <v>0</v>
      </c>
      <c r="K151" s="22">
        <v>0</v>
      </c>
      <c r="L151" s="22">
        <f t="shared" si="72"/>
        <v>61835000</v>
      </c>
      <c r="M151" s="22">
        <f t="shared" si="73"/>
        <v>605000</v>
      </c>
      <c r="N151" s="24">
        <f t="shared" si="34"/>
        <v>99.03106982703396</v>
      </c>
    </row>
    <row r="152" spans="1:17" s="27" customFormat="1" ht="15" customHeight="1">
      <c r="A152" s="97" t="s">
        <v>200</v>
      </c>
      <c r="B152" s="131" t="s">
        <v>201</v>
      </c>
      <c r="C152" s="22">
        <v>0</v>
      </c>
      <c r="D152" s="132">
        <v>120000000</v>
      </c>
      <c r="E152" s="22">
        <v>0</v>
      </c>
      <c r="F152" s="22">
        <v>0</v>
      </c>
      <c r="G152" s="22">
        <f>SUM(C152:F152)</f>
        <v>120000000</v>
      </c>
      <c r="H152" s="22">
        <v>0</v>
      </c>
      <c r="I152" s="125">
        <v>114422400</v>
      </c>
      <c r="J152" s="22">
        <v>0</v>
      </c>
      <c r="K152" s="22">
        <v>0</v>
      </c>
      <c r="L152" s="22">
        <f>SUM(H152:K152)</f>
        <v>114422400</v>
      </c>
      <c r="M152" s="22">
        <f>G152-L152</f>
        <v>5577600</v>
      </c>
      <c r="N152" s="24">
        <f t="shared" si="34"/>
        <v>95.352000000000004</v>
      </c>
      <c r="O152" s="25"/>
      <c r="P152" s="26"/>
      <c r="Q152" s="25"/>
    </row>
    <row r="153" spans="1:17" s="27" customFormat="1" ht="15" customHeight="1">
      <c r="A153" s="133" t="s">
        <v>183</v>
      </c>
      <c r="B153" s="131" t="s">
        <v>184</v>
      </c>
      <c r="C153" s="22">
        <v>0</v>
      </c>
      <c r="D153" s="132">
        <v>62400000</v>
      </c>
      <c r="E153" s="22">
        <v>0</v>
      </c>
      <c r="F153" s="22">
        <v>0</v>
      </c>
      <c r="G153" s="22">
        <f t="shared" si="71"/>
        <v>62400000</v>
      </c>
      <c r="H153" s="22">
        <v>0</v>
      </c>
      <c r="I153" s="125">
        <v>46800000</v>
      </c>
      <c r="J153" s="22">
        <v>0</v>
      </c>
      <c r="K153" s="22">
        <v>0</v>
      </c>
      <c r="L153" s="22">
        <f t="shared" si="72"/>
        <v>46800000</v>
      </c>
      <c r="M153" s="22">
        <f t="shared" si="73"/>
        <v>15600000</v>
      </c>
      <c r="N153" s="24">
        <f t="shared" si="34"/>
        <v>75</v>
      </c>
    </row>
    <row r="154" spans="1:17" s="27" customFormat="1" ht="22.5" customHeight="1">
      <c r="A154" s="134" t="s">
        <v>202</v>
      </c>
      <c r="B154" s="135" t="s">
        <v>203</v>
      </c>
      <c r="C154" s="22">
        <v>0</v>
      </c>
      <c r="D154" s="136">
        <v>17080000</v>
      </c>
      <c r="E154" s="22">
        <v>0</v>
      </c>
      <c r="F154" s="22">
        <v>0</v>
      </c>
      <c r="G154" s="22">
        <f t="shared" si="71"/>
        <v>17080000</v>
      </c>
      <c r="H154" s="22">
        <v>0</v>
      </c>
      <c r="I154" s="137">
        <v>17025000</v>
      </c>
      <c r="J154" s="22">
        <v>0</v>
      </c>
      <c r="K154" s="22">
        <v>0</v>
      </c>
      <c r="L154" s="22">
        <f t="shared" si="72"/>
        <v>17025000</v>
      </c>
      <c r="M154" s="22">
        <f t="shared" si="73"/>
        <v>55000</v>
      </c>
      <c r="N154" s="24">
        <f t="shared" si="34"/>
        <v>99.677985948477755</v>
      </c>
    </row>
    <row r="155" spans="1:17" s="27" customFormat="1" ht="15" customHeight="1">
      <c r="A155" s="134" t="s">
        <v>97</v>
      </c>
      <c r="B155" s="101" t="s">
        <v>40</v>
      </c>
      <c r="C155" s="22">
        <v>0</v>
      </c>
      <c r="D155" s="73">
        <v>478650000</v>
      </c>
      <c r="E155" s="22">
        <v>0</v>
      </c>
      <c r="F155" s="22">
        <v>0</v>
      </c>
      <c r="G155" s="22">
        <f t="shared" si="71"/>
        <v>478650000</v>
      </c>
      <c r="H155" s="22">
        <v>0</v>
      </c>
      <c r="I155" s="125">
        <v>470988671</v>
      </c>
      <c r="J155" s="22">
        <v>0</v>
      </c>
      <c r="K155" s="22">
        <v>0</v>
      </c>
      <c r="L155" s="22">
        <f t="shared" si="72"/>
        <v>470988671</v>
      </c>
      <c r="M155" s="22">
        <f t="shared" si="73"/>
        <v>7661329</v>
      </c>
      <c r="N155" s="24">
        <f>L155/G155*100</f>
        <v>98.399388070615274</v>
      </c>
    </row>
    <row r="156" spans="1:17" ht="14.25" customHeight="1">
      <c r="A156" s="113" t="s">
        <v>204</v>
      </c>
      <c r="B156" s="138"/>
      <c r="C156" s="30">
        <f t="shared" ref="C156:M156" si="84">SUM(C157:C162)</f>
        <v>0</v>
      </c>
      <c r="D156" s="30">
        <f t="shared" si="84"/>
        <v>43883295</v>
      </c>
      <c r="E156" s="30">
        <f t="shared" si="84"/>
        <v>0</v>
      </c>
      <c r="F156" s="30">
        <f t="shared" si="84"/>
        <v>0</v>
      </c>
      <c r="G156" s="30">
        <f t="shared" si="84"/>
        <v>43883295</v>
      </c>
      <c r="H156" s="30">
        <f t="shared" si="84"/>
        <v>0</v>
      </c>
      <c r="I156" s="30">
        <f t="shared" si="84"/>
        <v>43445600</v>
      </c>
      <c r="J156" s="30">
        <f t="shared" si="84"/>
        <v>0</v>
      </c>
      <c r="K156" s="30">
        <f t="shared" si="84"/>
        <v>0</v>
      </c>
      <c r="L156" s="30">
        <f t="shared" si="84"/>
        <v>43445600</v>
      </c>
      <c r="M156" s="30">
        <f t="shared" si="84"/>
        <v>437695</v>
      </c>
      <c r="N156" s="11">
        <f t="shared" ref="N156:N162" si="85">L156/G156*100</f>
        <v>99.002593127977292</v>
      </c>
    </row>
    <row r="157" spans="1:17" s="27" customFormat="1" ht="14.25" customHeight="1">
      <c r="A157" s="97" t="s">
        <v>84</v>
      </c>
      <c r="B157" s="98" t="s">
        <v>189</v>
      </c>
      <c r="C157" s="22">
        <v>0</v>
      </c>
      <c r="D157" s="73">
        <v>432000</v>
      </c>
      <c r="E157" s="22">
        <v>0</v>
      </c>
      <c r="F157" s="22">
        <v>0</v>
      </c>
      <c r="G157" s="22">
        <f t="shared" ref="G157:G162" si="86">SUM(C157:F157)</f>
        <v>432000</v>
      </c>
      <c r="H157" s="22">
        <v>0</v>
      </c>
      <c r="I157" s="125">
        <v>405000</v>
      </c>
      <c r="J157" s="22">
        <v>0</v>
      </c>
      <c r="K157" s="22">
        <v>0</v>
      </c>
      <c r="L157" s="22">
        <f t="shared" ref="L157:L162" si="87">SUM(H157:K157)</f>
        <v>405000</v>
      </c>
      <c r="M157" s="22">
        <f t="shared" ref="M157:M162" si="88">G157-L157</f>
        <v>27000</v>
      </c>
      <c r="N157" s="24">
        <f t="shared" si="85"/>
        <v>93.75</v>
      </c>
    </row>
    <row r="158" spans="1:17" s="27" customFormat="1" ht="13.25" customHeight="1">
      <c r="A158" s="97" t="s">
        <v>72</v>
      </c>
      <c r="B158" s="98" t="s">
        <v>86</v>
      </c>
      <c r="C158" s="22">
        <v>0</v>
      </c>
      <c r="D158" s="73">
        <v>1657860</v>
      </c>
      <c r="E158" s="22">
        <v>0</v>
      </c>
      <c r="F158" s="22">
        <v>0</v>
      </c>
      <c r="G158" s="22">
        <f>SUM(C158:F158)</f>
        <v>1657860</v>
      </c>
      <c r="H158" s="22">
        <v>0</v>
      </c>
      <c r="I158" s="125">
        <v>1646600</v>
      </c>
      <c r="J158" s="22">
        <v>0</v>
      </c>
      <c r="K158" s="22">
        <v>0</v>
      </c>
      <c r="L158" s="22">
        <f>SUM(H158:K158)</f>
        <v>1646600</v>
      </c>
      <c r="M158" s="22">
        <f>G158-L158</f>
        <v>11260</v>
      </c>
      <c r="N158" s="24">
        <f t="shared" si="85"/>
        <v>99.320811166202219</v>
      </c>
      <c r="O158" s="25"/>
      <c r="P158" s="26"/>
      <c r="Q158" s="25"/>
    </row>
    <row r="159" spans="1:17" s="27" customFormat="1" ht="14.25" customHeight="1">
      <c r="A159" s="97" t="s">
        <v>87</v>
      </c>
      <c r="B159" s="98" t="s">
        <v>88</v>
      </c>
      <c r="C159" s="22">
        <v>0</v>
      </c>
      <c r="D159" s="73">
        <v>2833435</v>
      </c>
      <c r="E159" s="22">
        <v>0</v>
      </c>
      <c r="F159" s="22">
        <v>0</v>
      </c>
      <c r="G159" s="22">
        <f t="shared" si="86"/>
        <v>2833435</v>
      </c>
      <c r="H159" s="22">
        <v>0</v>
      </c>
      <c r="I159" s="125">
        <v>2454000</v>
      </c>
      <c r="J159" s="22">
        <v>0</v>
      </c>
      <c r="K159" s="22">
        <v>0</v>
      </c>
      <c r="L159" s="22">
        <f t="shared" si="87"/>
        <v>2454000</v>
      </c>
      <c r="M159" s="22">
        <f t="shared" si="88"/>
        <v>379435</v>
      </c>
      <c r="N159" s="24">
        <f t="shared" si="85"/>
        <v>86.608656983484707</v>
      </c>
    </row>
    <row r="160" spans="1:17" s="27" customFormat="1" ht="14.25" customHeight="1">
      <c r="A160" s="97" t="s">
        <v>43</v>
      </c>
      <c r="B160" s="98" t="s">
        <v>190</v>
      </c>
      <c r="C160" s="22">
        <v>0</v>
      </c>
      <c r="D160" s="73">
        <v>2380000</v>
      </c>
      <c r="E160" s="22">
        <v>0</v>
      </c>
      <c r="F160" s="22">
        <v>0</v>
      </c>
      <c r="G160" s="22">
        <f t="shared" ref="G160" si="89">SUM(C160:F160)</f>
        <v>2380000</v>
      </c>
      <c r="H160" s="22">
        <v>0</v>
      </c>
      <c r="I160" s="125">
        <v>2380000</v>
      </c>
      <c r="J160" s="22">
        <v>0</v>
      </c>
      <c r="K160" s="22">
        <v>0</v>
      </c>
      <c r="L160" s="22">
        <f t="shared" si="87"/>
        <v>2380000</v>
      </c>
      <c r="M160" s="22">
        <f t="shared" si="88"/>
        <v>0</v>
      </c>
      <c r="N160" s="24">
        <f t="shared" si="85"/>
        <v>100</v>
      </c>
    </row>
    <row r="161" spans="1:17" s="27" customFormat="1" ht="14.25" customHeight="1">
      <c r="A161" s="126" t="s">
        <v>180</v>
      </c>
      <c r="B161" s="98" t="s">
        <v>47</v>
      </c>
      <c r="C161" s="22">
        <v>0</v>
      </c>
      <c r="D161" s="73">
        <v>3500000</v>
      </c>
      <c r="E161" s="22">
        <v>0</v>
      </c>
      <c r="F161" s="22">
        <v>0</v>
      </c>
      <c r="G161" s="22">
        <f t="shared" si="86"/>
        <v>3500000</v>
      </c>
      <c r="H161" s="22">
        <v>0</v>
      </c>
      <c r="I161" s="125">
        <v>3500000</v>
      </c>
      <c r="J161" s="22">
        <v>0</v>
      </c>
      <c r="K161" s="22">
        <v>0</v>
      </c>
      <c r="L161" s="22">
        <f t="shared" si="87"/>
        <v>3500000</v>
      </c>
      <c r="M161" s="22">
        <f t="shared" si="88"/>
        <v>0</v>
      </c>
      <c r="N161" s="24">
        <f t="shared" si="85"/>
        <v>100</v>
      </c>
    </row>
    <row r="162" spans="1:17" s="27" customFormat="1" ht="14.25" customHeight="1">
      <c r="A162" s="126" t="s">
        <v>97</v>
      </c>
      <c r="B162" s="98" t="s">
        <v>40</v>
      </c>
      <c r="C162" s="22">
        <v>0</v>
      </c>
      <c r="D162" s="73">
        <v>33080000</v>
      </c>
      <c r="E162" s="22">
        <v>0</v>
      </c>
      <c r="F162" s="22">
        <v>0</v>
      </c>
      <c r="G162" s="22">
        <f t="shared" si="86"/>
        <v>33080000</v>
      </c>
      <c r="H162" s="22">
        <v>0</v>
      </c>
      <c r="I162" s="125">
        <v>33060000</v>
      </c>
      <c r="J162" s="22">
        <v>0</v>
      </c>
      <c r="K162" s="22">
        <v>0</v>
      </c>
      <c r="L162" s="22">
        <f t="shared" si="87"/>
        <v>33060000</v>
      </c>
      <c r="M162" s="22">
        <f t="shared" si="88"/>
        <v>20000</v>
      </c>
      <c r="N162" s="24">
        <f t="shared" si="85"/>
        <v>99.939540507859732</v>
      </c>
    </row>
    <row r="163" spans="1:17" ht="26.5" customHeight="1">
      <c r="A163" s="180" t="s">
        <v>205</v>
      </c>
      <c r="B163" s="181"/>
      <c r="C163" s="30">
        <f>SUM(C164:C169)</f>
        <v>0</v>
      </c>
      <c r="D163" s="30">
        <f t="shared" ref="D163:M163" si="90">SUM(D164:D169)</f>
        <v>42006000</v>
      </c>
      <c r="E163" s="30">
        <f t="shared" si="90"/>
        <v>0</v>
      </c>
      <c r="F163" s="30">
        <f t="shared" si="90"/>
        <v>0</v>
      </c>
      <c r="G163" s="30">
        <f t="shared" si="90"/>
        <v>42006000</v>
      </c>
      <c r="H163" s="30">
        <f t="shared" si="90"/>
        <v>0</v>
      </c>
      <c r="I163" s="30">
        <f t="shared" si="90"/>
        <v>41764000</v>
      </c>
      <c r="J163" s="30">
        <f t="shared" si="90"/>
        <v>0</v>
      </c>
      <c r="K163" s="30">
        <f t="shared" si="90"/>
        <v>0</v>
      </c>
      <c r="L163" s="30">
        <f t="shared" si="90"/>
        <v>41764000</v>
      </c>
      <c r="M163" s="30">
        <f t="shared" si="90"/>
        <v>242000</v>
      </c>
      <c r="N163" s="11">
        <f t="shared" si="34"/>
        <v>99.423891824977389</v>
      </c>
    </row>
    <row r="164" spans="1:17" s="21" customFormat="1" ht="12.65" customHeight="1">
      <c r="A164" s="97" t="s">
        <v>84</v>
      </c>
      <c r="B164" s="139" t="s">
        <v>85</v>
      </c>
      <c r="C164" s="22">
        <v>0</v>
      </c>
      <c r="D164" s="73">
        <v>829000</v>
      </c>
      <c r="E164" s="22">
        <v>0</v>
      </c>
      <c r="F164" s="22">
        <v>0</v>
      </c>
      <c r="G164" s="22">
        <f t="shared" ref="G164:G169" si="91">SUM(C164:F164)</f>
        <v>829000</v>
      </c>
      <c r="H164" s="22">
        <v>0</v>
      </c>
      <c r="I164" s="125">
        <v>714000</v>
      </c>
      <c r="J164" s="22">
        <v>0</v>
      </c>
      <c r="K164" s="22">
        <v>0</v>
      </c>
      <c r="L164" s="22">
        <f t="shared" ref="L164:L169" si="92">SUM(H164:K164)</f>
        <v>714000</v>
      </c>
      <c r="M164" s="22">
        <f t="shared" ref="M164:M169" si="93">G164-L164</f>
        <v>115000</v>
      </c>
      <c r="N164" s="24">
        <f>L164/G164*100</f>
        <v>86.127864897466836</v>
      </c>
    </row>
    <row r="165" spans="1:17" s="27" customFormat="1" ht="12.65" customHeight="1">
      <c r="A165" s="97" t="s">
        <v>72</v>
      </c>
      <c r="B165" s="139" t="s">
        <v>86</v>
      </c>
      <c r="C165" s="22">
        <v>0</v>
      </c>
      <c r="D165" s="73">
        <v>737000</v>
      </c>
      <c r="E165" s="22">
        <v>0</v>
      </c>
      <c r="F165" s="22">
        <v>0</v>
      </c>
      <c r="G165" s="22">
        <f t="shared" si="91"/>
        <v>737000</v>
      </c>
      <c r="H165" s="22">
        <v>0</v>
      </c>
      <c r="I165" s="125">
        <v>730000</v>
      </c>
      <c r="J165" s="22">
        <v>0</v>
      </c>
      <c r="K165" s="22">
        <v>0</v>
      </c>
      <c r="L165" s="22">
        <f t="shared" si="92"/>
        <v>730000</v>
      </c>
      <c r="M165" s="22">
        <f t="shared" si="93"/>
        <v>7000</v>
      </c>
      <c r="N165" s="24">
        <f t="shared" ref="N165" si="94">L165/G165*100</f>
        <v>99.050203527815469</v>
      </c>
      <c r="O165" s="25"/>
      <c r="P165" s="26"/>
      <c r="Q165" s="25"/>
    </row>
    <row r="166" spans="1:17" s="21" customFormat="1" ht="12.65" customHeight="1">
      <c r="A166" s="97" t="s">
        <v>43</v>
      </c>
      <c r="B166" s="139" t="s">
        <v>44</v>
      </c>
      <c r="C166" s="22">
        <v>0</v>
      </c>
      <c r="D166" s="73">
        <v>440000</v>
      </c>
      <c r="E166" s="22">
        <v>0</v>
      </c>
      <c r="F166" s="22">
        <v>0</v>
      </c>
      <c r="G166" s="22">
        <f t="shared" si="91"/>
        <v>440000</v>
      </c>
      <c r="H166" s="22">
        <v>0</v>
      </c>
      <c r="I166" s="125">
        <v>440000</v>
      </c>
      <c r="J166" s="22">
        <v>0</v>
      </c>
      <c r="K166" s="22">
        <v>0</v>
      </c>
      <c r="L166" s="22">
        <f t="shared" si="92"/>
        <v>440000</v>
      </c>
      <c r="M166" s="22">
        <f t="shared" si="93"/>
        <v>0</v>
      </c>
      <c r="N166" s="24">
        <f>L166/G166*100</f>
        <v>100</v>
      </c>
    </row>
    <row r="167" spans="1:17" s="27" customFormat="1" ht="12.65" customHeight="1">
      <c r="A167" s="97" t="s">
        <v>206</v>
      </c>
      <c r="B167" s="139" t="s">
        <v>207</v>
      </c>
      <c r="C167" s="22">
        <v>0</v>
      </c>
      <c r="D167" s="140">
        <v>6000000</v>
      </c>
      <c r="E167" s="22">
        <v>0</v>
      </c>
      <c r="F167" s="22">
        <v>0</v>
      </c>
      <c r="G167" s="22">
        <f t="shared" si="91"/>
        <v>6000000</v>
      </c>
      <c r="H167" s="22">
        <v>0</v>
      </c>
      <c r="I167" s="125">
        <v>5990000</v>
      </c>
      <c r="J167" s="22">
        <v>0</v>
      </c>
      <c r="K167" s="22">
        <v>0</v>
      </c>
      <c r="L167" s="22">
        <f t="shared" si="92"/>
        <v>5990000</v>
      </c>
      <c r="M167" s="22">
        <f t="shared" si="93"/>
        <v>10000</v>
      </c>
      <c r="N167" s="24">
        <f t="shared" ref="N167" si="95">L167/G167*100</f>
        <v>99.833333333333329</v>
      </c>
      <c r="O167" s="25"/>
      <c r="P167" s="26"/>
      <c r="Q167" s="25"/>
    </row>
    <row r="168" spans="1:17" s="21" customFormat="1" ht="12.65" customHeight="1">
      <c r="A168" s="97" t="s">
        <v>164</v>
      </c>
      <c r="B168" s="139" t="s">
        <v>165</v>
      </c>
      <c r="C168" s="22">
        <v>0</v>
      </c>
      <c r="D168" s="73">
        <v>10000000</v>
      </c>
      <c r="E168" s="22">
        <v>0</v>
      </c>
      <c r="F168" s="22">
        <v>0</v>
      </c>
      <c r="G168" s="22">
        <f t="shared" si="91"/>
        <v>10000000</v>
      </c>
      <c r="H168" s="22">
        <v>0</v>
      </c>
      <c r="I168" s="125">
        <v>10000000</v>
      </c>
      <c r="J168" s="22">
        <v>0</v>
      </c>
      <c r="K168" s="22">
        <v>0</v>
      </c>
      <c r="L168" s="22">
        <f t="shared" si="92"/>
        <v>10000000</v>
      </c>
      <c r="M168" s="22">
        <f t="shared" si="93"/>
        <v>0</v>
      </c>
      <c r="N168" s="24">
        <f>L168/G168*100</f>
        <v>100</v>
      </c>
    </row>
    <row r="169" spans="1:17" s="21" customFormat="1" ht="12.65" customHeight="1">
      <c r="A169" s="66" t="s">
        <v>77</v>
      </c>
      <c r="B169" s="139" t="s">
        <v>40</v>
      </c>
      <c r="C169" s="22">
        <v>0</v>
      </c>
      <c r="D169" s="73">
        <v>24000000</v>
      </c>
      <c r="E169" s="22">
        <v>0</v>
      </c>
      <c r="F169" s="22">
        <v>0</v>
      </c>
      <c r="G169" s="22">
        <f t="shared" si="91"/>
        <v>24000000</v>
      </c>
      <c r="H169" s="22">
        <v>0</v>
      </c>
      <c r="I169" s="125">
        <v>23890000</v>
      </c>
      <c r="J169" s="22">
        <v>0</v>
      </c>
      <c r="K169" s="22">
        <v>0</v>
      </c>
      <c r="L169" s="22">
        <f t="shared" si="92"/>
        <v>23890000</v>
      </c>
      <c r="M169" s="22">
        <f t="shared" si="93"/>
        <v>110000</v>
      </c>
      <c r="N169" s="24">
        <f>L169/G169*100</f>
        <v>99.541666666666657</v>
      </c>
    </row>
    <row r="170" spans="1:17" ht="14.25" customHeight="1">
      <c r="A170" s="113" t="s">
        <v>208</v>
      </c>
      <c r="B170" s="141"/>
      <c r="C170" s="30">
        <f t="shared" ref="C170:M170" si="96">SUM(C171:C187)</f>
        <v>0</v>
      </c>
      <c r="D170" s="30">
        <f t="shared" si="96"/>
        <v>2079365000</v>
      </c>
      <c r="E170" s="30">
        <f>SUM(E182:E187)</f>
        <v>415340000</v>
      </c>
      <c r="F170" s="30">
        <f t="shared" si="96"/>
        <v>0</v>
      </c>
      <c r="G170" s="30">
        <f t="shared" si="96"/>
        <v>2494705000</v>
      </c>
      <c r="H170" s="30">
        <f t="shared" si="96"/>
        <v>0</v>
      </c>
      <c r="I170" s="30">
        <f t="shared" si="96"/>
        <v>2040735414</v>
      </c>
      <c r="J170" s="30">
        <f t="shared" si="96"/>
        <v>409145000</v>
      </c>
      <c r="K170" s="30">
        <f t="shared" si="96"/>
        <v>0</v>
      </c>
      <c r="L170" s="30">
        <f t="shared" si="96"/>
        <v>2449880414</v>
      </c>
      <c r="M170" s="30">
        <f t="shared" si="96"/>
        <v>44824586</v>
      </c>
      <c r="N170" s="11">
        <f t="shared" ref="N170:N233" si="97">L170/G170*100</f>
        <v>98.203210960814999</v>
      </c>
    </row>
    <row r="171" spans="1:17" s="21" customFormat="1" ht="14.4" customHeight="1">
      <c r="A171" s="66" t="s">
        <v>209</v>
      </c>
      <c r="B171" s="98" t="s">
        <v>210</v>
      </c>
      <c r="C171" s="22">
        <v>0</v>
      </c>
      <c r="D171" s="73">
        <v>16250000</v>
      </c>
      <c r="E171" s="22">
        <v>0</v>
      </c>
      <c r="F171" s="22">
        <v>0</v>
      </c>
      <c r="G171" s="22">
        <f>SUM(C171:F171)</f>
        <v>16250000</v>
      </c>
      <c r="H171" s="22">
        <v>0</v>
      </c>
      <c r="I171" s="142">
        <v>16250000</v>
      </c>
      <c r="J171" s="22">
        <v>0</v>
      </c>
      <c r="K171" s="22">
        <v>0</v>
      </c>
      <c r="L171" s="22">
        <f>SUM(H171:K171)</f>
        <v>16250000</v>
      </c>
      <c r="M171" s="22">
        <f>G171-L171</f>
        <v>0</v>
      </c>
      <c r="N171" s="24">
        <f>L171/G171*100</f>
        <v>100</v>
      </c>
    </row>
    <row r="172" spans="1:17" s="21" customFormat="1" ht="14.4" customHeight="1">
      <c r="A172" s="66" t="s">
        <v>211</v>
      </c>
      <c r="B172" s="98" t="s">
        <v>212</v>
      </c>
      <c r="C172" s="22">
        <v>0</v>
      </c>
      <c r="D172" s="73">
        <v>4000000</v>
      </c>
      <c r="E172" s="22">
        <v>0</v>
      </c>
      <c r="F172" s="22">
        <v>0</v>
      </c>
      <c r="G172" s="22">
        <f>SUM(C172:F172)</f>
        <v>4000000</v>
      </c>
      <c r="H172" s="22">
        <v>0</v>
      </c>
      <c r="I172" s="143">
        <v>4000000</v>
      </c>
      <c r="J172" s="22">
        <v>0</v>
      </c>
      <c r="K172" s="22">
        <v>0</v>
      </c>
      <c r="L172" s="22">
        <f>SUM(H172:K172)</f>
        <v>4000000</v>
      </c>
      <c r="M172" s="22">
        <f>G172-L172</f>
        <v>0</v>
      </c>
      <c r="N172" s="24">
        <f t="shared" ref="N172:N173" si="98">L172/G172*100</f>
        <v>100</v>
      </c>
    </row>
    <row r="173" spans="1:17" s="21" customFormat="1" ht="14.4" customHeight="1">
      <c r="A173" s="97" t="s">
        <v>84</v>
      </c>
      <c r="B173" s="98" t="s">
        <v>189</v>
      </c>
      <c r="C173" s="22">
        <v>0</v>
      </c>
      <c r="D173" s="73">
        <v>522000</v>
      </c>
      <c r="E173" s="22">
        <v>0</v>
      </c>
      <c r="F173" s="22">
        <v>0</v>
      </c>
      <c r="G173" s="22">
        <f>SUM(C173:F173)</f>
        <v>522000</v>
      </c>
      <c r="H173" s="22">
        <v>0</v>
      </c>
      <c r="I173" s="143">
        <v>436000</v>
      </c>
      <c r="J173" s="22">
        <v>0</v>
      </c>
      <c r="K173" s="22">
        <v>0</v>
      </c>
      <c r="L173" s="22">
        <f>SUM(H173:K173)</f>
        <v>436000</v>
      </c>
      <c r="M173" s="22">
        <f>G173-L173</f>
        <v>86000</v>
      </c>
      <c r="N173" s="24">
        <f t="shared" si="98"/>
        <v>83.524904214559399</v>
      </c>
    </row>
    <row r="174" spans="1:17" s="21" customFormat="1" ht="14.4" customHeight="1">
      <c r="A174" s="97" t="s">
        <v>72</v>
      </c>
      <c r="B174" s="98" t="s">
        <v>86</v>
      </c>
      <c r="C174" s="22">
        <v>0</v>
      </c>
      <c r="D174" s="73">
        <v>953000</v>
      </c>
      <c r="E174" s="22">
        <v>0</v>
      </c>
      <c r="F174" s="22">
        <v>0</v>
      </c>
      <c r="G174" s="22">
        <f>SUM(C174:F174)</f>
        <v>953000</v>
      </c>
      <c r="H174" s="22">
        <v>0</v>
      </c>
      <c r="I174" s="142">
        <v>949000</v>
      </c>
      <c r="J174" s="22">
        <v>0</v>
      </c>
      <c r="K174" s="22">
        <v>0</v>
      </c>
      <c r="L174" s="22">
        <f>SUM(H174:K174)</f>
        <v>949000</v>
      </c>
      <c r="M174" s="22">
        <f>G174-L174</f>
        <v>4000</v>
      </c>
      <c r="N174" s="24">
        <f>L174/G174*100</f>
        <v>99.580272822665279</v>
      </c>
    </row>
    <row r="175" spans="1:17" s="21" customFormat="1" ht="14.4" customHeight="1">
      <c r="A175" s="97" t="s">
        <v>87</v>
      </c>
      <c r="B175" s="98" t="s">
        <v>88</v>
      </c>
      <c r="C175" s="22">
        <v>0</v>
      </c>
      <c r="D175" s="73">
        <v>0</v>
      </c>
      <c r="E175" s="22">
        <v>0</v>
      </c>
      <c r="F175" s="22">
        <v>0</v>
      </c>
      <c r="G175" s="22">
        <f>SUM(C175:F175)</f>
        <v>0</v>
      </c>
      <c r="H175" s="22">
        <v>0</v>
      </c>
      <c r="I175" s="143">
        <v>0</v>
      </c>
      <c r="J175" s="22">
        <v>0</v>
      </c>
      <c r="K175" s="22">
        <v>0</v>
      </c>
      <c r="L175" s="22">
        <f>SUM(H175:K175)</f>
        <v>0</v>
      </c>
      <c r="M175" s="22">
        <f>G175-L175</f>
        <v>0</v>
      </c>
      <c r="N175" s="24" t="e">
        <f>L175/G175*100</f>
        <v>#DIV/0!</v>
      </c>
    </row>
    <row r="176" spans="1:17" s="21" customFormat="1" ht="14.4" customHeight="1">
      <c r="A176" s="97" t="s">
        <v>43</v>
      </c>
      <c r="B176" s="98" t="s">
        <v>190</v>
      </c>
      <c r="C176" s="22">
        <v>0</v>
      </c>
      <c r="D176" s="73">
        <v>1730000</v>
      </c>
      <c r="E176" s="22">
        <v>0</v>
      </c>
      <c r="F176" s="22">
        <v>0</v>
      </c>
      <c r="G176" s="22">
        <f t="shared" ref="G176:G179" si="99">SUM(C176:F176)</f>
        <v>1730000</v>
      </c>
      <c r="H176" s="22">
        <v>0</v>
      </c>
      <c r="I176" s="143">
        <v>1690000</v>
      </c>
      <c r="J176" s="22">
        <v>0</v>
      </c>
      <c r="K176" s="22">
        <v>0</v>
      </c>
      <c r="L176" s="22">
        <f t="shared" ref="L176:L179" si="100">SUM(H176:K176)</f>
        <v>1690000</v>
      </c>
      <c r="M176" s="22">
        <f t="shared" ref="M176:M179" si="101">G176-L176</f>
        <v>40000</v>
      </c>
      <c r="N176" s="24">
        <f t="shared" ref="N176:N181" si="102">L176/G176*100</f>
        <v>97.687861271676297</v>
      </c>
    </row>
    <row r="177" spans="1:17" s="21" customFormat="1" ht="14.4" customHeight="1">
      <c r="A177" s="97" t="s">
        <v>213</v>
      </c>
      <c r="B177" s="98" t="s">
        <v>214</v>
      </c>
      <c r="C177" s="22">
        <v>0</v>
      </c>
      <c r="D177" s="73">
        <v>8030000</v>
      </c>
      <c r="E177" s="22">
        <v>0</v>
      </c>
      <c r="F177" s="22">
        <v>0</v>
      </c>
      <c r="G177" s="22">
        <f t="shared" si="99"/>
        <v>8030000</v>
      </c>
      <c r="H177" s="22">
        <v>0</v>
      </c>
      <c r="I177" s="143">
        <v>8030000</v>
      </c>
      <c r="J177" s="22">
        <v>0</v>
      </c>
      <c r="K177" s="22">
        <v>0</v>
      </c>
      <c r="L177" s="22">
        <f t="shared" si="100"/>
        <v>8030000</v>
      </c>
      <c r="M177" s="22">
        <f t="shared" si="101"/>
        <v>0</v>
      </c>
      <c r="N177" s="24">
        <f t="shared" si="102"/>
        <v>100</v>
      </c>
    </row>
    <row r="178" spans="1:17" s="21" customFormat="1" ht="14.4" customHeight="1">
      <c r="A178" s="97" t="s">
        <v>177</v>
      </c>
      <c r="B178" s="98" t="s">
        <v>194</v>
      </c>
      <c r="C178" s="22">
        <v>0</v>
      </c>
      <c r="D178" s="73">
        <v>90000000</v>
      </c>
      <c r="E178" s="22">
        <v>0</v>
      </c>
      <c r="F178" s="22">
        <v>0</v>
      </c>
      <c r="G178" s="22">
        <f t="shared" si="99"/>
        <v>90000000</v>
      </c>
      <c r="H178" s="22">
        <v>0</v>
      </c>
      <c r="I178" s="125">
        <v>80000000</v>
      </c>
      <c r="J178" s="22">
        <v>0</v>
      </c>
      <c r="K178" s="22">
        <v>0</v>
      </c>
      <c r="L178" s="22">
        <f t="shared" si="100"/>
        <v>80000000</v>
      </c>
      <c r="M178" s="22">
        <f t="shared" si="101"/>
        <v>10000000</v>
      </c>
      <c r="N178" s="24">
        <f t="shared" si="102"/>
        <v>88.888888888888886</v>
      </c>
    </row>
    <row r="179" spans="1:17" s="21" customFormat="1" ht="14.4" customHeight="1">
      <c r="A179" s="97" t="s">
        <v>206</v>
      </c>
      <c r="B179" s="98" t="s">
        <v>215</v>
      </c>
      <c r="C179" s="22">
        <v>0</v>
      </c>
      <c r="D179" s="144">
        <v>1797500000</v>
      </c>
      <c r="E179" s="22">
        <v>0</v>
      </c>
      <c r="F179" s="22">
        <v>0</v>
      </c>
      <c r="G179" s="22">
        <f t="shared" si="99"/>
        <v>1797500000</v>
      </c>
      <c r="H179" s="22">
        <v>0</v>
      </c>
      <c r="I179" s="125">
        <v>1769088414</v>
      </c>
      <c r="J179" s="22">
        <v>0</v>
      </c>
      <c r="K179" s="22">
        <v>0</v>
      </c>
      <c r="L179" s="22">
        <f t="shared" si="100"/>
        <v>1769088414</v>
      </c>
      <c r="M179" s="22">
        <f t="shared" si="101"/>
        <v>28411586</v>
      </c>
      <c r="N179" s="24">
        <f t="shared" si="102"/>
        <v>98.41938325452017</v>
      </c>
    </row>
    <row r="180" spans="1:17" s="27" customFormat="1" ht="14.4" customHeight="1">
      <c r="A180" s="97" t="s">
        <v>216</v>
      </c>
      <c r="B180" s="98" t="s">
        <v>217</v>
      </c>
      <c r="C180" s="22">
        <v>0</v>
      </c>
      <c r="D180" s="73">
        <v>50000000</v>
      </c>
      <c r="E180" s="22">
        <v>0</v>
      </c>
      <c r="F180" s="22">
        <v>0</v>
      </c>
      <c r="G180" s="22">
        <f>SUM(C180:F180)</f>
        <v>50000000</v>
      </c>
      <c r="H180" s="22">
        <v>0</v>
      </c>
      <c r="I180" s="125">
        <v>49997000</v>
      </c>
      <c r="J180" s="22">
        <v>0</v>
      </c>
      <c r="K180" s="22">
        <v>0</v>
      </c>
      <c r="L180" s="22">
        <f>SUM(H180:K180)</f>
        <v>49997000</v>
      </c>
      <c r="M180" s="22">
        <f>G180-L180</f>
        <v>3000</v>
      </c>
      <c r="N180" s="24">
        <f t="shared" si="102"/>
        <v>99.994</v>
      </c>
      <c r="O180" s="25"/>
      <c r="P180" s="26"/>
      <c r="Q180" s="25"/>
    </row>
    <row r="181" spans="1:17" s="27" customFormat="1" ht="14.4" customHeight="1">
      <c r="A181" s="126" t="s">
        <v>97</v>
      </c>
      <c r="B181" s="98" t="s">
        <v>40</v>
      </c>
      <c r="C181" s="22">
        <v>0</v>
      </c>
      <c r="D181" s="73">
        <v>110380000</v>
      </c>
      <c r="E181" s="22">
        <v>0</v>
      </c>
      <c r="F181" s="22">
        <v>0</v>
      </c>
      <c r="G181" s="22">
        <f>SUM(C181:F181)</f>
        <v>110380000</v>
      </c>
      <c r="H181" s="22">
        <v>0</v>
      </c>
      <c r="I181" s="125">
        <v>110295000</v>
      </c>
      <c r="J181" s="22">
        <v>0</v>
      </c>
      <c r="K181" s="22">
        <v>0</v>
      </c>
      <c r="L181" s="22">
        <f>SUM(H181:K181)</f>
        <v>110295000</v>
      </c>
      <c r="M181" s="22">
        <f>G181-L181</f>
        <v>85000</v>
      </c>
      <c r="N181" s="24">
        <f t="shared" si="102"/>
        <v>99.92299329588694</v>
      </c>
      <c r="O181" s="25"/>
      <c r="P181" s="26"/>
      <c r="Q181" s="25"/>
    </row>
    <row r="182" spans="1:17" s="21" customFormat="1" ht="14.4" customHeight="1">
      <c r="A182" s="122" t="s">
        <v>136</v>
      </c>
      <c r="B182" s="98" t="s">
        <v>137</v>
      </c>
      <c r="C182" s="22">
        <v>0</v>
      </c>
      <c r="D182" s="22">
        <v>0</v>
      </c>
      <c r="E182" s="73">
        <v>200000000</v>
      </c>
      <c r="F182" s="22">
        <v>0</v>
      </c>
      <c r="G182" s="22">
        <f>SUM(C182:F182)</f>
        <v>200000000</v>
      </c>
      <c r="H182" s="22">
        <v>0</v>
      </c>
      <c r="I182" s="22">
        <v>0</v>
      </c>
      <c r="J182" s="125">
        <v>195000000</v>
      </c>
      <c r="K182" s="22">
        <v>0</v>
      </c>
      <c r="L182" s="22">
        <f>SUM(H182:K182)</f>
        <v>195000000</v>
      </c>
      <c r="M182" s="22">
        <f>G182-L182</f>
        <v>5000000</v>
      </c>
      <c r="N182" s="24">
        <f>L182/G182*100</f>
        <v>97.5</v>
      </c>
    </row>
    <row r="183" spans="1:17" s="21" customFormat="1" ht="14.4" customHeight="1">
      <c r="A183" s="122" t="s">
        <v>218</v>
      </c>
      <c r="B183" s="98" t="s">
        <v>219</v>
      </c>
      <c r="C183" s="22">
        <v>0</v>
      </c>
      <c r="D183" s="22">
        <v>0</v>
      </c>
      <c r="E183" s="73">
        <v>2500000</v>
      </c>
      <c r="F183" s="22">
        <v>0</v>
      </c>
      <c r="G183" s="22">
        <f>SUM(C183:F183)</f>
        <v>2500000</v>
      </c>
      <c r="H183" s="22">
        <v>0</v>
      </c>
      <c r="I183" s="22">
        <v>0</v>
      </c>
      <c r="J183" s="125">
        <v>2500000</v>
      </c>
      <c r="K183" s="22">
        <v>0</v>
      </c>
      <c r="L183" s="22">
        <f>SUM(H183:K183)</f>
        <v>2500000</v>
      </c>
      <c r="M183" s="22">
        <f>G183-L183</f>
        <v>0</v>
      </c>
      <c r="N183" s="24">
        <f>L183/G183*100</f>
        <v>100</v>
      </c>
    </row>
    <row r="184" spans="1:17" s="27" customFormat="1" ht="14.4" customHeight="1">
      <c r="A184" s="145" t="s">
        <v>140</v>
      </c>
      <c r="B184" s="146" t="s">
        <v>220</v>
      </c>
      <c r="C184" s="22">
        <v>0</v>
      </c>
      <c r="D184" s="22">
        <v>0</v>
      </c>
      <c r="E184" s="129">
        <v>1500000</v>
      </c>
      <c r="F184" s="22">
        <v>0</v>
      </c>
      <c r="G184" s="22">
        <f t="shared" ref="G184:G186" si="103">SUM(C184:F184)</f>
        <v>1500000</v>
      </c>
      <c r="H184" s="22">
        <v>0</v>
      </c>
      <c r="I184" s="22">
        <v>0</v>
      </c>
      <c r="J184" s="130">
        <v>1500000</v>
      </c>
      <c r="K184" s="22">
        <v>0</v>
      </c>
      <c r="L184" s="22">
        <f t="shared" ref="L184:L186" si="104">SUM(H184:K184)</f>
        <v>1500000</v>
      </c>
      <c r="M184" s="22">
        <f t="shared" ref="M184:M186" si="105">G184-L184</f>
        <v>0</v>
      </c>
      <c r="N184" s="24">
        <f t="shared" ref="N184:N187" si="106">L184/G184*100</f>
        <v>100</v>
      </c>
    </row>
    <row r="185" spans="1:17" s="27" customFormat="1" ht="14.4" customHeight="1">
      <c r="A185" s="133" t="s">
        <v>221</v>
      </c>
      <c r="B185" s="139" t="s">
        <v>222</v>
      </c>
      <c r="C185" s="22">
        <v>0</v>
      </c>
      <c r="D185" s="22">
        <v>0</v>
      </c>
      <c r="E185" s="132">
        <v>83500000</v>
      </c>
      <c r="F185" s="22">
        <v>0</v>
      </c>
      <c r="G185" s="22">
        <f t="shared" si="103"/>
        <v>83500000</v>
      </c>
      <c r="H185" s="22">
        <v>0</v>
      </c>
      <c r="I185" s="22">
        <v>0</v>
      </c>
      <c r="J185" s="125">
        <v>83325000</v>
      </c>
      <c r="K185" s="22">
        <v>0</v>
      </c>
      <c r="L185" s="22">
        <f t="shared" si="104"/>
        <v>83325000</v>
      </c>
      <c r="M185" s="22">
        <f t="shared" si="105"/>
        <v>175000</v>
      </c>
      <c r="N185" s="24">
        <f t="shared" si="106"/>
        <v>99.790419161676652</v>
      </c>
    </row>
    <row r="186" spans="1:17" s="27" customFormat="1" ht="14.4" customHeight="1">
      <c r="A186" s="134" t="s">
        <v>223</v>
      </c>
      <c r="B186" s="147" t="s">
        <v>224</v>
      </c>
      <c r="C186" s="22">
        <v>0</v>
      </c>
      <c r="D186" s="22">
        <v>0</v>
      </c>
      <c r="E186" s="136">
        <v>72840000</v>
      </c>
      <c r="F186" s="22">
        <v>0</v>
      </c>
      <c r="G186" s="22">
        <f t="shared" si="103"/>
        <v>72840000</v>
      </c>
      <c r="H186" s="22">
        <v>0</v>
      </c>
      <c r="I186" s="22">
        <v>0</v>
      </c>
      <c r="J186" s="137">
        <v>72420000</v>
      </c>
      <c r="K186" s="22">
        <v>0</v>
      </c>
      <c r="L186" s="22">
        <f t="shared" si="104"/>
        <v>72420000</v>
      </c>
      <c r="M186" s="22">
        <f t="shared" si="105"/>
        <v>420000</v>
      </c>
      <c r="N186" s="24">
        <f t="shared" si="106"/>
        <v>99.423393739703457</v>
      </c>
    </row>
    <row r="187" spans="1:17" s="27" customFormat="1" ht="14.4" customHeight="1">
      <c r="A187" s="148" t="s">
        <v>225</v>
      </c>
      <c r="B187" s="98" t="s">
        <v>226</v>
      </c>
      <c r="C187" s="22">
        <v>0</v>
      </c>
      <c r="D187" s="22">
        <v>0</v>
      </c>
      <c r="E187" s="73">
        <v>55000000</v>
      </c>
      <c r="F187" s="22">
        <v>0</v>
      </c>
      <c r="G187" s="22">
        <f>SUM(C187:F187)</f>
        <v>55000000</v>
      </c>
      <c r="H187" s="22">
        <v>0</v>
      </c>
      <c r="I187" s="22">
        <v>0</v>
      </c>
      <c r="J187" s="125">
        <v>54400000</v>
      </c>
      <c r="K187" s="22">
        <v>0</v>
      </c>
      <c r="L187" s="22">
        <f>SUM(H187:K187)</f>
        <v>54400000</v>
      </c>
      <c r="M187" s="22">
        <f>G187-L187</f>
        <v>600000</v>
      </c>
      <c r="N187" s="24">
        <f t="shared" si="106"/>
        <v>98.909090909090907</v>
      </c>
    </row>
    <row r="188" spans="1:17" ht="16.5" customHeight="1">
      <c r="A188" s="183" t="s">
        <v>227</v>
      </c>
      <c r="B188" s="184"/>
      <c r="C188" s="30">
        <f t="shared" ref="C188:M188" si="107">SUM(C189:C198)</f>
        <v>0</v>
      </c>
      <c r="D188" s="103">
        <f t="shared" si="107"/>
        <v>781014500</v>
      </c>
      <c r="E188" s="103">
        <f t="shared" si="107"/>
        <v>250000000</v>
      </c>
      <c r="F188" s="103">
        <f t="shared" si="107"/>
        <v>0</v>
      </c>
      <c r="G188" s="103">
        <f t="shared" si="107"/>
        <v>1031014500</v>
      </c>
      <c r="H188" s="103">
        <f t="shared" si="107"/>
        <v>0</v>
      </c>
      <c r="I188" s="103">
        <f t="shared" si="107"/>
        <v>768382900</v>
      </c>
      <c r="J188" s="103">
        <f t="shared" si="107"/>
        <v>249500000</v>
      </c>
      <c r="K188" s="103">
        <f t="shared" si="107"/>
        <v>0</v>
      </c>
      <c r="L188" s="103">
        <f t="shared" si="107"/>
        <v>1017882900</v>
      </c>
      <c r="M188" s="103">
        <f t="shared" si="107"/>
        <v>13131600</v>
      </c>
      <c r="N188" s="36">
        <f t="shared" si="97"/>
        <v>98.726341870070684</v>
      </c>
    </row>
    <row r="189" spans="1:17" s="21" customFormat="1" ht="14.25" customHeight="1">
      <c r="A189" s="139" t="s">
        <v>84</v>
      </c>
      <c r="B189" s="98" t="s">
        <v>189</v>
      </c>
      <c r="C189" s="22">
        <v>0</v>
      </c>
      <c r="D189" s="73">
        <v>1207600</v>
      </c>
      <c r="E189" s="42">
        <v>0</v>
      </c>
      <c r="F189" s="42">
        <v>0</v>
      </c>
      <c r="G189" s="42">
        <f t="shared" ref="G189:G198" si="108">SUM(C189:F189)</f>
        <v>1207600</v>
      </c>
      <c r="H189" s="42">
        <v>0</v>
      </c>
      <c r="I189" s="149">
        <v>1095300</v>
      </c>
      <c r="J189" s="42">
        <v>0</v>
      </c>
      <c r="K189" s="42">
        <v>0</v>
      </c>
      <c r="L189" s="42">
        <f t="shared" ref="L189:L198" si="109">SUM(H189:K189)</f>
        <v>1095300</v>
      </c>
      <c r="M189" s="42">
        <f t="shared" ref="M189:M198" si="110">G189-L189</f>
        <v>112300</v>
      </c>
      <c r="N189" s="43">
        <f>L189/G189*100</f>
        <v>90.700563100364363</v>
      </c>
    </row>
    <row r="190" spans="1:17" s="21" customFormat="1" ht="14.25" customHeight="1">
      <c r="A190" s="139" t="s">
        <v>72</v>
      </c>
      <c r="B190" s="98" t="s">
        <v>86</v>
      </c>
      <c r="C190" s="22">
        <v>0</v>
      </c>
      <c r="D190" s="73">
        <v>2720500</v>
      </c>
      <c r="E190" s="42">
        <v>0</v>
      </c>
      <c r="F190" s="42">
        <v>0</v>
      </c>
      <c r="G190" s="42">
        <f t="shared" si="108"/>
        <v>2720500</v>
      </c>
      <c r="H190" s="42">
        <v>0</v>
      </c>
      <c r="I190" s="149">
        <v>2530000</v>
      </c>
      <c r="J190" s="42">
        <v>0</v>
      </c>
      <c r="K190" s="42">
        <v>0</v>
      </c>
      <c r="L190" s="42">
        <f t="shared" si="109"/>
        <v>2530000</v>
      </c>
      <c r="M190" s="42">
        <f t="shared" si="110"/>
        <v>190500</v>
      </c>
      <c r="N190" s="43">
        <f t="shared" ref="N190:N196" si="111">L190/G190*100</f>
        <v>92.997610733321082</v>
      </c>
    </row>
    <row r="191" spans="1:17" s="21" customFormat="1" ht="14.25" customHeight="1">
      <c r="A191" s="139" t="s">
        <v>87</v>
      </c>
      <c r="B191" s="98" t="s">
        <v>88</v>
      </c>
      <c r="C191" s="22">
        <v>0</v>
      </c>
      <c r="D191" s="73">
        <v>2966400</v>
      </c>
      <c r="E191" s="42">
        <v>0</v>
      </c>
      <c r="F191" s="42">
        <v>0</v>
      </c>
      <c r="G191" s="42">
        <f t="shared" si="108"/>
        <v>2966400</v>
      </c>
      <c r="H191" s="42">
        <v>0</v>
      </c>
      <c r="I191" s="149">
        <v>963000</v>
      </c>
      <c r="J191" s="150">
        <v>0</v>
      </c>
      <c r="K191" s="42">
        <v>0</v>
      </c>
      <c r="L191" s="42">
        <f t="shared" si="109"/>
        <v>963000</v>
      </c>
      <c r="M191" s="42">
        <f t="shared" si="110"/>
        <v>2003400</v>
      </c>
      <c r="N191" s="43">
        <f t="shared" si="111"/>
        <v>32.463592233009706</v>
      </c>
    </row>
    <row r="192" spans="1:17" s="21" customFormat="1" ht="14.25" customHeight="1">
      <c r="A192" s="139" t="s">
        <v>43</v>
      </c>
      <c r="B192" s="98" t="s">
        <v>190</v>
      </c>
      <c r="C192" s="22">
        <v>0</v>
      </c>
      <c r="D192" s="73">
        <v>1100000</v>
      </c>
      <c r="E192" s="42">
        <v>0</v>
      </c>
      <c r="F192" s="42">
        <v>0</v>
      </c>
      <c r="G192" s="42">
        <f t="shared" si="108"/>
        <v>1100000</v>
      </c>
      <c r="H192" s="42">
        <v>0</v>
      </c>
      <c r="I192" s="149">
        <v>1100000</v>
      </c>
      <c r="J192" s="150">
        <v>0</v>
      </c>
      <c r="K192" s="42">
        <v>0</v>
      </c>
      <c r="L192" s="42">
        <f t="shared" si="109"/>
        <v>1100000</v>
      </c>
      <c r="M192" s="42">
        <f t="shared" si="110"/>
        <v>0</v>
      </c>
      <c r="N192" s="43">
        <f t="shared" si="111"/>
        <v>100</v>
      </c>
    </row>
    <row r="193" spans="1:17" s="21" customFormat="1" ht="14.25" customHeight="1">
      <c r="A193" s="101" t="s">
        <v>180</v>
      </c>
      <c r="B193" s="98" t="s">
        <v>47</v>
      </c>
      <c r="C193" s="22">
        <v>0</v>
      </c>
      <c r="D193" s="73">
        <v>15750000</v>
      </c>
      <c r="E193" s="42">
        <v>0</v>
      </c>
      <c r="F193" s="42">
        <v>0</v>
      </c>
      <c r="G193" s="42">
        <f t="shared" si="108"/>
        <v>15750000</v>
      </c>
      <c r="H193" s="42">
        <v>0</v>
      </c>
      <c r="I193" s="149">
        <v>15575000</v>
      </c>
      <c r="J193" s="42">
        <v>0</v>
      </c>
      <c r="K193" s="42">
        <v>0</v>
      </c>
      <c r="L193" s="42">
        <f t="shared" si="109"/>
        <v>15575000</v>
      </c>
      <c r="M193" s="42">
        <f t="shared" si="110"/>
        <v>175000</v>
      </c>
      <c r="N193" s="43">
        <f t="shared" si="111"/>
        <v>98.888888888888886</v>
      </c>
    </row>
    <row r="194" spans="1:17" s="21" customFormat="1" ht="14.25" customHeight="1">
      <c r="A194" s="139" t="s">
        <v>177</v>
      </c>
      <c r="B194" s="139" t="s">
        <v>194</v>
      </c>
      <c r="C194" s="22">
        <v>0</v>
      </c>
      <c r="D194" s="73">
        <v>613150000</v>
      </c>
      <c r="E194" s="42">
        <v>0</v>
      </c>
      <c r="F194" s="42">
        <v>0</v>
      </c>
      <c r="G194" s="42">
        <f t="shared" si="108"/>
        <v>613150000</v>
      </c>
      <c r="H194" s="42">
        <v>0</v>
      </c>
      <c r="I194" s="149">
        <f>110000000+493150000</f>
        <v>603150000</v>
      </c>
      <c r="J194" s="150">
        <v>0</v>
      </c>
      <c r="K194" s="42">
        <v>0</v>
      </c>
      <c r="L194" s="42">
        <f t="shared" si="109"/>
        <v>603150000</v>
      </c>
      <c r="M194" s="42">
        <f t="shared" si="110"/>
        <v>10000000</v>
      </c>
      <c r="N194" s="43">
        <f t="shared" si="111"/>
        <v>98.369077713446956</v>
      </c>
    </row>
    <row r="195" spans="1:17" s="21" customFormat="1" ht="14.25" customHeight="1">
      <c r="A195" s="139" t="s">
        <v>228</v>
      </c>
      <c r="B195" s="139" t="s">
        <v>229</v>
      </c>
      <c r="C195" s="22">
        <v>0</v>
      </c>
      <c r="D195" s="73">
        <v>50000000</v>
      </c>
      <c r="E195" s="42">
        <v>0</v>
      </c>
      <c r="F195" s="42">
        <v>0</v>
      </c>
      <c r="G195" s="42">
        <f t="shared" si="108"/>
        <v>50000000</v>
      </c>
      <c r="H195" s="42">
        <v>0</v>
      </c>
      <c r="I195" s="149">
        <v>50000000</v>
      </c>
      <c r="J195" s="150">
        <v>0</v>
      </c>
      <c r="K195" s="42">
        <v>0</v>
      </c>
      <c r="L195" s="42">
        <f t="shared" si="109"/>
        <v>50000000</v>
      </c>
      <c r="M195" s="42">
        <f t="shared" si="110"/>
        <v>0</v>
      </c>
      <c r="N195" s="43">
        <f t="shared" si="111"/>
        <v>100</v>
      </c>
    </row>
    <row r="196" spans="1:17" s="27" customFormat="1" ht="13.25" customHeight="1">
      <c r="A196" s="139" t="s">
        <v>164</v>
      </c>
      <c r="B196" s="139" t="s">
        <v>230</v>
      </c>
      <c r="C196" s="22">
        <v>0</v>
      </c>
      <c r="D196" s="73">
        <v>30000000</v>
      </c>
      <c r="E196" s="42">
        <v>0</v>
      </c>
      <c r="F196" s="42">
        <v>0</v>
      </c>
      <c r="G196" s="42">
        <f t="shared" si="108"/>
        <v>30000000</v>
      </c>
      <c r="H196" s="42">
        <v>0</v>
      </c>
      <c r="I196" s="149">
        <v>30000000</v>
      </c>
      <c r="J196" s="42">
        <v>0</v>
      </c>
      <c r="K196" s="42">
        <v>0</v>
      </c>
      <c r="L196" s="42">
        <f t="shared" si="109"/>
        <v>30000000</v>
      </c>
      <c r="M196" s="42">
        <f t="shared" si="110"/>
        <v>0</v>
      </c>
      <c r="N196" s="43">
        <f t="shared" si="111"/>
        <v>100</v>
      </c>
      <c r="O196" s="25"/>
      <c r="P196" s="26"/>
      <c r="Q196" s="25"/>
    </row>
    <row r="197" spans="1:17" s="27" customFormat="1" ht="15.75" customHeight="1">
      <c r="A197" s="139" t="s">
        <v>97</v>
      </c>
      <c r="B197" s="139" t="s">
        <v>40</v>
      </c>
      <c r="C197" s="22">
        <v>0</v>
      </c>
      <c r="D197" s="73">
        <v>64120000</v>
      </c>
      <c r="E197" s="42">
        <v>0</v>
      </c>
      <c r="F197" s="42">
        <v>0</v>
      </c>
      <c r="G197" s="42">
        <f t="shared" si="108"/>
        <v>64120000</v>
      </c>
      <c r="H197" s="42">
        <v>0</v>
      </c>
      <c r="I197" s="149">
        <v>63969600</v>
      </c>
      <c r="J197" s="150">
        <v>0</v>
      </c>
      <c r="K197" s="42">
        <v>0</v>
      </c>
      <c r="L197" s="42">
        <f t="shared" si="109"/>
        <v>63969600</v>
      </c>
      <c r="M197" s="42">
        <f t="shared" si="110"/>
        <v>150400</v>
      </c>
      <c r="N197" s="43">
        <f t="shared" si="97"/>
        <v>99.765439800374295</v>
      </c>
    </row>
    <row r="198" spans="1:17" s="27" customFormat="1" ht="15.75" customHeight="1">
      <c r="A198" s="139" t="s">
        <v>221</v>
      </c>
      <c r="B198" s="139" t="s">
        <v>231</v>
      </c>
      <c r="C198" s="22">
        <v>0</v>
      </c>
      <c r="D198" s="42">
        <v>0</v>
      </c>
      <c r="E198" s="42">
        <v>250000000</v>
      </c>
      <c r="F198" s="42">
        <v>0</v>
      </c>
      <c r="G198" s="42">
        <f t="shared" si="108"/>
        <v>250000000</v>
      </c>
      <c r="H198" s="42">
        <v>0</v>
      </c>
      <c r="I198" s="42">
        <v>0</v>
      </c>
      <c r="J198" s="149">
        <v>249500000</v>
      </c>
      <c r="K198" s="42">
        <v>0</v>
      </c>
      <c r="L198" s="42">
        <f t="shared" si="109"/>
        <v>249500000</v>
      </c>
      <c r="M198" s="42">
        <f t="shared" si="110"/>
        <v>500000</v>
      </c>
      <c r="N198" s="43">
        <f t="shared" si="97"/>
        <v>99.8</v>
      </c>
    </row>
    <row r="199" spans="1:17" ht="23.5" customHeight="1">
      <c r="A199" s="178" t="s">
        <v>232</v>
      </c>
      <c r="B199" s="179"/>
      <c r="C199" s="30">
        <f t="shared" ref="C199:M199" si="112">SUM(C200:C214)</f>
        <v>0</v>
      </c>
      <c r="D199" s="103">
        <f t="shared" si="112"/>
        <v>482048300</v>
      </c>
      <c r="E199" s="103">
        <f t="shared" si="112"/>
        <v>0</v>
      </c>
      <c r="F199" s="103">
        <f t="shared" si="112"/>
        <v>0</v>
      </c>
      <c r="G199" s="103">
        <f t="shared" si="112"/>
        <v>482048300</v>
      </c>
      <c r="H199" s="103">
        <f t="shared" si="112"/>
        <v>0</v>
      </c>
      <c r="I199" s="103">
        <f t="shared" si="112"/>
        <v>472751798</v>
      </c>
      <c r="J199" s="103">
        <f t="shared" si="112"/>
        <v>0</v>
      </c>
      <c r="K199" s="103">
        <f t="shared" si="112"/>
        <v>0</v>
      </c>
      <c r="L199" s="103">
        <f t="shared" si="112"/>
        <v>472751798</v>
      </c>
      <c r="M199" s="103">
        <f t="shared" si="112"/>
        <v>9296502</v>
      </c>
      <c r="N199" s="36">
        <f t="shared" si="97"/>
        <v>98.071458399500628</v>
      </c>
    </row>
    <row r="200" spans="1:17" s="21" customFormat="1" ht="14.25" customHeight="1">
      <c r="A200" s="139" t="s">
        <v>84</v>
      </c>
      <c r="B200" s="139" t="s">
        <v>85</v>
      </c>
      <c r="C200" s="22">
        <v>0</v>
      </c>
      <c r="D200" s="151">
        <v>1122500</v>
      </c>
      <c r="E200" s="42">
        <v>0</v>
      </c>
      <c r="F200" s="42">
        <v>0</v>
      </c>
      <c r="G200" s="42">
        <f t="shared" ref="G200:G214" si="113">SUM(C200:F200)</f>
        <v>1122500</v>
      </c>
      <c r="H200" s="42">
        <v>0</v>
      </c>
      <c r="I200" s="152">
        <v>1000000</v>
      </c>
      <c r="J200" s="42">
        <v>0</v>
      </c>
      <c r="K200" s="42">
        <v>0</v>
      </c>
      <c r="L200" s="42">
        <f t="shared" ref="L200:L214" si="114">SUM(H200:K200)</f>
        <v>1000000</v>
      </c>
      <c r="M200" s="42">
        <f t="shared" ref="M200:M214" si="115">G200-L200</f>
        <v>122500</v>
      </c>
      <c r="N200" s="43">
        <f>L200/G200*100</f>
        <v>89.086859688196</v>
      </c>
    </row>
    <row r="201" spans="1:17" s="21" customFormat="1" ht="14.25" customHeight="1">
      <c r="A201" s="139" t="s">
        <v>72</v>
      </c>
      <c r="B201" s="139" t="s">
        <v>86</v>
      </c>
      <c r="C201" s="22">
        <v>0</v>
      </c>
      <c r="D201" s="151">
        <v>2277500</v>
      </c>
      <c r="E201" s="42">
        <v>0</v>
      </c>
      <c r="F201" s="42">
        <v>0</v>
      </c>
      <c r="G201" s="42">
        <f t="shared" ref="G201:G209" si="116">SUM(C201:F201)</f>
        <v>2277500</v>
      </c>
      <c r="H201" s="42">
        <v>0</v>
      </c>
      <c r="I201" s="152">
        <v>1555000</v>
      </c>
      <c r="J201" s="42">
        <v>0</v>
      </c>
      <c r="K201" s="42">
        <v>0</v>
      </c>
      <c r="L201" s="42">
        <f t="shared" si="114"/>
        <v>1555000</v>
      </c>
      <c r="M201" s="42">
        <f t="shared" si="115"/>
        <v>722500</v>
      </c>
      <c r="N201" s="43">
        <f t="shared" ref="N201:N210" si="117">L201/G201*100</f>
        <v>68.27661909989024</v>
      </c>
    </row>
    <row r="202" spans="1:17" s="21" customFormat="1" ht="14.25" customHeight="1">
      <c r="A202" s="139" t="s">
        <v>87</v>
      </c>
      <c r="B202" s="139" t="s">
        <v>88</v>
      </c>
      <c r="C202" s="22">
        <v>0</v>
      </c>
      <c r="D202" s="151">
        <v>8796300</v>
      </c>
      <c r="E202" s="42">
        <v>0</v>
      </c>
      <c r="F202" s="42">
        <v>0</v>
      </c>
      <c r="G202" s="42">
        <f t="shared" si="116"/>
        <v>8796300</v>
      </c>
      <c r="H202" s="42">
        <v>0</v>
      </c>
      <c r="I202" s="152">
        <v>6127000</v>
      </c>
      <c r="J202" s="42">
        <v>0</v>
      </c>
      <c r="K202" s="42">
        <v>0</v>
      </c>
      <c r="L202" s="42">
        <f t="shared" si="114"/>
        <v>6127000</v>
      </c>
      <c r="M202" s="42">
        <f t="shared" si="115"/>
        <v>2669300</v>
      </c>
      <c r="N202" s="43">
        <f t="shared" si="117"/>
        <v>69.654286461353067</v>
      </c>
    </row>
    <row r="203" spans="1:17" s="21" customFormat="1" ht="14.25" customHeight="1">
      <c r="A203" s="139" t="s">
        <v>43</v>
      </c>
      <c r="B203" s="139" t="s">
        <v>44</v>
      </c>
      <c r="C203" s="22">
        <v>0</v>
      </c>
      <c r="D203" s="151">
        <v>880000</v>
      </c>
      <c r="E203" s="42">
        <v>0</v>
      </c>
      <c r="F203" s="42">
        <v>0</v>
      </c>
      <c r="G203" s="42">
        <f t="shared" si="116"/>
        <v>880000</v>
      </c>
      <c r="H203" s="42">
        <v>0</v>
      </c>
      <c r="I203" s="152">
        <v>880000</v>
      </c>
      <c r="J203" s="42">
        <v>0</v>
      </c>
      <c r="K203" s="42">
        <v>0</v>
      </c>
      <c r="L203" s="42">
        <f t="shared" si="114"/>
        <v>880000</v>
      </c>
      <c r="M203" s="42">
        <f t="shared" si="115"/>
        <v>0</v>
      </c>
      <c r="N203" s="43">
        <f t="shared" si="117"/>
        <v>100</v>
      </c>
    </row>
    <row r="204" spans="1:17" s="21" customFormat="1" ht="14.25" customHeight="1">
      <c r="A204" s="101" t="s">
        <v>180</v>
      </c>
      <c r="B204" s="139" t="s">
        <v>47</v>
      </c>
      <c r="C204" s="22">
        <v>0</v>
      </c>
      <c r="D204" s="151">
        <v>10500000</v>
      </c>
      <c r="E204" s="42">
        <v>0</v>
      </c>
      <c r="F204" s="42">
        <v>0</v>
      </c>
      <c r="G204" s="42">
        <f t="shared" si="116"/>
        <v>10500000</v>
      </c>
      <c r="H204" s="42">
        <v>0</v>
      </c>
      <c r="I204" s="152">
        <v>10400000</v>
      </c>
      <c r="J204" s="42">
        <v>0</v>
      </c>
      <c r="K204" s="42">
        <v>0</v>
      </c>
      <c r="L204" s="42">
        <f t="shared" si="114"/>
        <v>10400000</v>
      </c>
      <c r="M204" s="42">
        <f t="shared" si="115"/>
        <v>100000</v>
      </c>
      <c r="N204" s="43">
        <f t="shared" si="117"/>
        <v>99.047619047619051</v>
      </c>
    </row>
    <row r="205" spans="1:17" s="21" customFormat="1" ht="22.5" customHeight="1">
      <c r="A205" s="97" t="s">
        <v>181</v>
      </c>
      <c r="B205" s="139" t="s">
        <v>233</v>
      </c>
      <c r="C205" s="22">
        <v>0</v>
      </c>
      <c r="D205" s="151">
        <v>12700000</v>
      </c>
      <c r="E205" s="42">
        <v>0</v>
      </c>
      <c r="F205" s="42">
        <v>0</v>
      </c>
      <c r="G205" s="42">
        <f t="shared" si="116"/>
        <v>12700000</v>
      </c>
      <c r="H205" s="42">
        <v>0</v>
      </c>
      <c r="I205" s="152">
        <v>12700000</v>
      </c>
      <c r="J205" s="42">
        <v>0</v>
      </c>
      <c r="K205" s="42">
        <v>0</v>
      </c>
      <c r="L205" s="42">
        <f t="shared" si="114"/>
        <v>12700000</v>
      </c>
      <c r="M205" s="42">
        <f t="shared" si="115"/>
        <v>0</v>
      </c>
      <c r="N205" s="43">
        <f t="shared" si="117"/>
        <v>100</v>
      </c>
    </row>
    <row r="206" spans="1:17" s="21" customFormat="1" ht="14.25" customHeight="1">
      <c r="A206" s="66" t="s">
        <v>74</v>
      </c>
      <c r="B206" s="139" t="s">
        <v>191</v>
      </c>
      <c r="C206" s="22">
        <v>0</v>
      </c>
      <c r="D206" s="151">
        <v>24000000</v>
      </c>
      <c r="E206" s="42">
        <v>0</v>
      </c>
      <c r="F206" s="42">
        <v>0</v>
      </c>
      <c r="G206" s="42">
        <f t="shared" si="116"/>
        <v>24000000</v>
      </c>
      <c r="H206" s="42">
        <v>0</v>
      </c>
      <c r="I206" s="152">
        <v>24000000</v>
      </c>
      <c r="J206" s="42">
        <v>0</v>
      </c>
      <c r="K206" s="42">
        <v>0</v>
      </c>
      <c r="L206" s="42">
        <f t="shared" si="114"/>
        <v>24000000</v>
      </c>
      <c r="M206" s="42">
        <f t="shared" si="115"/>
        <v>0</v>
      </c>
      <c r="N206" s="43">
        <f t="shared" si="117"/>
        <v>100</v>
      </c>
    </row>
    <row r="207" spans="1:17" s="21" customFormat="1" ht="14.25" customHeight="1">
      <c r="A207" s="97" t="s">
        <v>234</v>
      </c>
      <c r="B207" s="139" t="s">
        <v>235</v>
      </c>
      <c r="C207" s="22">
        <v>0</v>
      </c>
      <c r="D207" s="151">
        <v>112000000</v>
      </c>
      <c r="E207" s="42">
        <v>0</v>
      </c>
      <c r="F207" s="42">
        <v>0</v>
      </c>
      <c r="G207" s="42">
        <f t="shared" si="116"/>
        <v>112000000</v>
      </c>
      <c r="H207" s="42">
        <v>0</v>
      </c>
      <c r="I207" s="152">
        <v>112000000</v>
      </c>
      <c r="J207" s="42">
        <v>0</v>
      </c>
      <c r="K207" s="42">
        <v>0</v>
      </c>
      <c r="L207" s="42">
        <f t="shared" si="114"/>
        <v>112000000</v>
      </c>
      <c r="M207" s="42">
        <f t="shared" si="115"/>
        <v>0</v>
      </c>
      <c r="N207" s="43">
        <f t="shared" si="117"/>
        <v>100</v>
      </c>
    </row>
    <row r="208" spans="1:17" s="21" customFormat="1" ht="14.25" customHeight="1">
      <c r="A208" s="97" t="s">
        <v>177</v>
      </c>
      <c r="B208" s="139" t="s">
        <v>194</v>
      </c>
      <c r="C208" s="22">
        <v>0</v>
      </c>
      <c r="D208" s="151">
        <v>65000000</v>
      </c>
      <c r="E208" s="42">
        <v>0</v>
      </c>
      <c r="F208" s="42">
        <v>0</v>
      </c>
      <c r="G208" s="42">
        <f t="shared" si="116"/>
        <v>65000000</v>
      </c>
      <c r="H208" s="42">
        <v>0</v>
      </c>
      <c r="I208" s="152">
        <v>65000000</v>
      </c>
      <c r="J208" s="42">
        <v>0</v>
      </c>
      <c r="K208" s="42">
        <v>0</v>
      </c>
      <c r="L208" s="42">
        <f t="shared" si="114"/>
        <v>65000000</v>
      </c>
      <c r="M208" s="42">
        <f t="shared" si="115"/>
        <v>0</v>
      </c>
      <c r="N208" s="43">
        <f t="shared" si="117"/>
        <v>100</v>
      </c>
    </row>
    <row r="209" spans="1:17" s="21" customFormat="1" ht="14.25" customHeight="1">
      <c r="A209" s="97" t="s">
        <v>228</v>
      </c>
      <c r="B209" s="139" t="s">
        <v>229</v>
      </c>
      <c r="C209" s="22">
        <v>0</v>
      </c>
      <c r="D209" s="151">
        <v>40000000</v>
      </c>
      <c r="E209" s="42">
        <v>0</v>
      </c>
      <c r="F209" s="42">
        <v>0</v>
      </c>
      <c r="G209" s="42">
        <f t="shared" si="116"/>
        <v>40000000</v>
      </c>
      <c r="H209" s="42">
        <v>0</v>
      </c>
      <c r="I209" s="152">
        <v>40000000</v>
      </c>
      <c r="J209" s="42">
        <v>0</v>
      </c>
      <c r="K209" s="42">
        <v>0</v>
      </c>
      <c r="L209" s="42">
        <f t="shared" si="114"/>
        <v>40000000</v>
      </c>
      <c r="M209" s="42">
        <f t="shared" si="115"/>
        <v>0</v>
      </c>
      <c r="N209" s="43">
        <f t="shared" si="117"/>
        <v>100</v>
      </c>
    </row>
    <row r="210" spans="1:17" s="27" customFormat="1" ht="15" customHeight="1">
      <c r="A210" s="97" t="s">
        <v>198</v>
      </c>
      <c r="B210" s="139" t="s">
        <v>236</v>
      </c>
      <c r="C210" s="22">
        <v>0</v>
      </c>
      <c r="D210" s="151">
        <v>4100000</v>
      </c>
      <c r="E210" s="42">
        <v>0</v>
      </c>
      <c r="F210" s="42">
        <v>0</v>
      </c>
      <c r="G210" s="42">
        <f t="shared" si="113"/>
        <v>4100000</v>
      </c>
      <c r="H210" s="42">
        <v>0</v>
      </c>
      <c r="I210" s="152">
        <v>2500000</v>
      </c>
      <c r="J210" s="42">
        <v>0</v>
      </c>
      <c r="K210" s="42">
        <v>0</v>
      </c>
      <c r="L210" s="42">
        <f t="shared" si="114"/>
        <v>2500000</v>
      </c>
      <c r="M210" s="42">
        <f t="shared" si="115"/>
        <v>1600000</v>
      </c>
      <c r="N210" s="43">
        <f t="shared" si="117"/>
        <v>60.975609756097562</v>
      </c>
      <c r="O210" s="25"/>
      <c r="P210" s="26"/>
      <c r="Q210" s="25"/>
    </row>
    <row r="211" spans="1:17" s="27" customFormat="1" ht="19.5" customHeight="1">
      <c r="A211" s="97" t="s">
        <v>237</v>
      </c>
      <c r="B211" s="139" t="s">
        <v>201</v>
      </c>
      <c r="C211" s="22">
        <v>0</v>
      </c>
      <c r="D211" s="151">
        <v>18000000</v>
      </c>
      <c r="E211" s="42">
        <v>0</v>
      </c>
      <c r="F211" s="42">
        <v>0</v>
      </c>
      <c r="G211" s="42">
        <f t="shared" si="113"/>
        <v>18000000</v>
      </c>
      <c r="H211" s="42">
        <v>0</v>
      </c>
      <c r="I211" s="152">
        <v>16558715</v>
      </c>
      <c r="J211" s="42">
        <v>0</v>
      </c>
      <c r="K211" s="42">
        <v>0</v>
      </c>
      <c r="L211" s="42">
        <f t="shared" si="114"/>
        <v>16558715</v>
      </c>
      <c r="M211" s="42">
        <f t="shared" si="115"/>
        <v>1441285</v>
      </c>
      <c r="N211" s="43">
        <f t="shared" si="97"/>
        <v>91.992861111111111</v>
      </c>
    </row>
    <row r="212" spans="1:17" s="27" customFormat="1" ht="16.75" customHeight="1">
      <c r="A212" s="97" t="s">
        <v>238</v>
      </c>
      <c r="B212" s="139" t="s">
        <v>239</v>
      </c>
      <c r="C212" s="22">
        <v>0</v>
      </c>
      <c r="D212" s="151">
        <v>40000000</v>
      </c>
      <c r="E212" s="42">
        <v>0</v>
      </c>
      <c r="F212" s="42">
        <v>0</v>
      </c>
      <c r="G212" s="42">
        <f t="shared" si="113"/>
        <v>40000000</v>
      </c>
      <c r="H212" s="42">
        <v>0</v>
      </c>
      <c r="I212" s="152">
        <v>40000000</v>
      </c>
      <c r="J212" s="42">
        <v>0</v>
      </c>
      <c r="K212" s="42">
        <v>0</v>
      </c>
      <c r="L212" s="42">
        <f t="shared" si="114"/>
        <v>40000000</v>
      </c>
      <c r="M212" s="42">
        <f t="shared" si="115"/>
        <v>0</v>
      </c>
      <c r="N212" s="43">
        <f t="shared" si="97"/>
        <v>100</v>
      </c>
      <c r="O212" s="25"/>
      <c r="P212" s="26"/>
      <c r="Q212" s="25"/>
    </row>
    <row r="213" spans="1:17" s="27" customFormat="1" ht="14.25" customHeight="1">
      <c r="A213" s="97" t="s">
        <v>240</v>
      </c>
      <c r="B213" s="139" t="s">
        <v>184</v>
      </c>
      <c r="C213" s="22">
        <v>0</v>
      </c>
      <c r="D213" s="151">
        <v>6800000</v>
      </c>
      <c r="E213" s="42">
        <v>0</v>
      </c>
      <c r="F213" s="42">
        <v>0</v>
      </c>
      <c r="G213" s="42">
        <f t="shared" si="113"/>
        <v>6800000</v>
      </c>
      <c r="H213" s="42">
        <v>0</v>
      </c>
      <c r="I213" s="152">
        <v>6800000</v>
      </c>
      <c r="J213" s="42">
        <v>0</v>
      </c>
      <c r="K213" s="42">
        <v>0</v>
      </c>
      <c r="L213" s="42">
        <f t="shared" si="114"/>
        <v>6800000</v>
      </c>
      <c r="M213" s="42">
        <f t="shared" si="115"/>
        <v>0</v>
      </c>
      <c r="N213" s="43">
        <f t="shared" si="97"/>
        <v>100</v>
      </c>
      <c r="O213" s="25"/>
    </row>
    <row r="214" spans="1:17" s="27" customFormat="1" ht="14.25" customHeight="1">
      <c r="A214" s="139" t="s">
        <v>97</v>
      </c>
      <c r="B214" s="139" t="s">
        <v>40</v>
      </c>
      <c r="C214" s="22">
        <v>0</v>
      </c>
      <c r="D214" s="151">
        <v>135872000</v>
      </c>
      <c r="E214" s="42">
        <v>0</v>
      </c>
      <c r="F214" s="42">
        <v>0</v>
      </c>
      <c r="G214" s="42">
        <f t="shared" si="113"/>
        <v>135872000</v>
      </c>
      <c r="H214" s="42">
        <v>0</v>
      </c>
      <c r="I214" s="152">
        <v>133231083</v>
      </c>
      <c r="J214" s="42">
        <v>0</v>
      </c>
      <c r="K214" s="42">
        <v>0</v>
      </c>
      <c r="L214" s="42">
        <f t="shared" si="114"/>
        <v>133231083</v>
      </c>
      <c r="M214" s="42">
        <f t="shared" si="115"/>
        <v>2640917</v>
      </c>
      <c r="N214" s="43">
        <f t="shared" si="97"/>
        <v>98.056319918747064</v>
      </c>
    </row>
    <row r="215" spans="1:17" ht="22.5" customHeight="1">
      <c r="A215" s="178" t="s">
        <v>241</v>
      </c>
      <c r="B215" s="179"/>
      <c r="C215" s="30">
        <f t="shared" ref="C215:M215" si="118">SUM(C216:C220)</f>
        <v>0</v>
      </c>
      <c r="D215" s="103">
        <f t="shared" si="118"/>
        <v>48205815</v>
      </c>
      <c r="E215" s="103">
        <f t="shared" si="118"/>
        <v>0</v>
      </c>
      <c r="F215" s="103">
        <f t="shared" si="118"/>
        <v>0</v>
      </c>
      <c r="G215" s="103">
        <f t="shared" si="118"/>
        <v>48205815</v>
      </c>
      <c r="H215" s="103">
        <f t="shared" si="118"/>
        <v>0</v>
      </c>
      <c r="I215" s="103">
        <f t="shared" si="118"/>
        <v>44145815</v>
      </c>
      <c r="J215" s="103">
        <f t="shared" si="118"/>
        <v>0</v>
      </c>
      <c r="K215" s="103">
        <f t="shared" si="118"/>
        <v>0</v>
      </c>
      <c r="L215" s="103">
        <f t="shared" si="118"/>
        <v>44145815</v>
      </c>
      <c r="M215" s="103">
        <f t="shared" si="118"/>
        <v>4060000</v>
      </c>
      <c r="N215" s="36">
        <f t="shared" si="97"/>
        <v>91.577779568709701</v>
      </c>
    </row>
    <row r="216" spans="1:17" s="21" customFormat="1" ht="14.25" customHeight="1">
      <c r="A216" s="139" t="s">
        <v>84</v>
      </c>
      <c r="B216" s="153" t="s">
        <v>189</v>
      </c>
      <c r="C216" s="22">
        <v>0</v>
      </c>
      <c r="D216" s="154">
        <v>840000</v>
      </c>
      <c r="E216" s="42">
        <v>0</v>
      </c>
      <c r="F216" s="42">
        <v>0</v>
      </c>
      <c r="G216" s="42">
        <f t="shared" ref="G216:G220" si="119">SUM(C216:F216)</f>
        <v>840000</v>
      </c>
      <c r="H216" s="42">
        <v>0</v>
      </c>
      <c r="I216" s="149">
        <v>840000</v>
      </c>
      <c r="J216" s="42">
        <v>0</v>
      </c>
      <c r="K216" s="42">
        <v>0</v>
      </c>
      <c r="L216" s="42">
        <f t="shared" ref="L216:L220" si="120">SUM(H216:K216)</f>
        <v>840000</v>
      </c>
      <c r="M216" s="42">
        <f t="shared" ref="M216:M220" si="121">G216-L216</f>
        <v>0</v>
      </c>
      <c r="N216" s="43">
        <f>L216/G216*100</f>
        <v>100</v>
      </c>
    </row>
    <row r="217" spans="1:17" s="27" customFormat="1" ht="12" customHeight="1">
      <c r="A217" s="139" t="s">
        <v>72</v>
      </c>
      <c r="B217" s="153" t="s">
        <v>86</v>
      </c>
      <c r="C217" s="22">
        <v>0</v>
      </c>
      <c r="D217" s="154">
        <v>945815</v>
      </c>
      <c r="E217" s="42">
        <v>0</v>
      </c>
      <c r="F217" s="42">
        <v>0</v>
      </c>
      <c r="G217" s="42">
        <f t="shared" si="119"/>
        <v>945815</v>
      </c>
      <c r="H217" s="42">
        <v>0</v>
      </c>
      <c r="I217" s="149">
        <v>945815</v>
      </c>
      <c r="J217" s="42">
        <v>0</v>
      </c>
      <c r="K217" s="42">
        <v>0</v>
      </c>
      <c r="L217" s="42">
        <f t="shared" si="120"/>
        <v>945815</v>
      </c>
      <c r="M217" s="42">
        <f t="shared" si="121"/>
        <v>0</v>
      </c>
      <c r="N217" s="43">
        <f t="shared" ref="N217:N219" si="122">L217/G217*100</f>
        <v>100</v>
      </c>
      <c r="O217" s="25"/>
      <c r="P217" s="26"/>
      <c r="Q217" s="25"/>
    </row>
    <row r="218" spans="1:17" s="27" customFormat="1" ht="19.5" customHeight="1">
      <c r="A218" s="139" t="s">
        <v>87</v>
      </c>
      <c r="B218" s="153" t="s">
        <v>88</v>
      </c>
      <c r="C218" s="22">
        <v>0</v>
      </c>
      <c r="D218" s="154">
        <v>21800000</v>
      </c>
      <c r="E218" s="42">
        <v>0</v>
      </c>
      <c r="F218" s="42">
        <v>0</v>
      </c>
      <c r="G218" s="42">
        <f t="shared" si="119"/>
        <v>21800000</v>
      </c>
      <c r="H218" s="42">
        <v>0</v>
      </c>
      <c r="I218" s="149">
        <v>21500000</v>
      </c>
      <c r="J218" s="42">
        <v>0</v>
      </c>
      <c r="K218" s="42">
        <v>0</v>
      </c>
      <c r="L218" s="42">
        <f t="shared" si="120"/>
        <v>21500000</v>
      </c>
      <c r="M218" s="42">
        <f t="shared" si="121"/>
        <v>300000</v>
      </c>
      <c r="N218" s="43">
        <f t="shared" si="122"/>
        <v>98.623853211009177</v>
      </c>
    </row>
    <row r="219" spans="1:17" s="27" customFormat="1" ht="15.65" customHeight="1">
      <c r="A219" s="101" t="s">
        <v>180</v>
      </c>
      <c r="B219" s="98" t="s">
        <v>47</v>
      </c>
      <c r="C219" s="22">
        <v>0</v>
      </c>
      <c r="D219" s="154">
        <v>1750000</v>
      </c>
      <c r="E219" s="42">
        <v>0</v>
      </c>
      <c r="F219" s="42">
        <v>0</v>
      </c>
      <c r="G219" s="42">
        <f t="shared" si="119"/>
        <v>1750000</v>
      </c>
      <c r="H219" s="42">
        <v>0</v>
      </c>
      <c r="I219" s="149">
        <v>0</v>
      </c>
      <c r="J219" s="42">
        <v>0</v>
      </c>
      <c r="K219" s="42">
        <v>0</v>
      </c>
      <c r="L219" s="42">
        <f t="shared" si="120"/>
        <v>0</v>
      </c>
      <c r="M219" s="42">
        <f t="shared" si="121"/>
        <v>1750000</v>
      </c>
      <c r="N219" s="43">
        <f t="shared" si="122"/>
        <v>0</v>
      </c>
      <c r="O219" s="25"/>
      <c r="P219" s="26"/>
      <c r="Q219" s="25"/>
    </row>
    <row r="220" spans="1:17" s="21" customFormat="1" ht="16.5" customHeight="1">
      <c r="A220" s="139" t="s">
        <v>97</v>
      </c>
      <c r="B220" s="139" t="s">
        <v>40</v>
      </c>
      <c r="C220" s="22">
        <v>0</v>
      </c>
      <c r="D220" s="154">
        <v>22870000</v>
      </c>
      <c r="E220" s="42">
        <v>0</v>
      </c>
      <c r="F220" s="42">
        <v>0</v>
      </c>
      <c r="G220" s="42">
        <f t="shared" si="119"/>
        <v>22870000</v>
      </c>
      <c r="H220" s="42">
        <v>0</v>
      </c>
      <c r="I220" s="149">
        <f>21990000-1130000</f>
        <v>20860000</v>
      </c>
      <c r="J220" s="42">
        <v>0</v>
      </c>
      <c r="K220" s="42">
        <v>0</v>
      </c>
      <c r="L220" s="42">
        <f t="shared" si="120"/>
        <v>20860000</v>
      </c>
      <c r="M220" s="42">
        <f t="shared" si="121"/>
        <v>2010000</v>
      </c>
      <c r="N220" s="43">
        <f>L220/G220*100</f>
        <v>91.211193703541767</v>
      </c>
    </row>
    <row r="221" spans="1:17" ht="18.75" customHeight="1">
      <c r="A221" s="178" t="s">
        <v>242</v>
      </c>
      <c r="B221" s="179"/>
      <c r="C221" s="30">
        <f>SUM(C222:C232)</f>
        <v>0</v>
      </c>
      <c r="D221" s="103">
        <f t="shared" ref="D221:M221" si="123">SUM(D222:D232)</f>
        <v>484648500</v>
      </c>
      <c r="E221" s="103">
        <f t="shared" si="123"/>
        <v>0</v>
      </c>
      <c r="F221" s="103">
        <f t="shared" si="123"/>
        <v>0</v>
      </c>
      <c r="G221" s="103">
        <f t="shared" si="123"/>
        <v>484648500</v>
      </c>
      <c r="H221" s="103">
        <f t="shared" si="123"/>
        <v>0</v>
      </c>
      <c r="I221" s="103">
        <f t="shared" si="123"/>
        <v>473700050</v>
      </c>
      <c r="J221" s="103">
        <f t="shared" si="123"/>
        <v>0</v>
      </c>
      <c r="K221" s="103">
        <f t="shared" si="123"/>
        <v>0</v>
      </c>
      <c r="L221" s="103">
        <f t="shared" si="123"/>
        <v>473700050</v>
      </c>
      <c r="M221" s="103">
        <f t="shared" si="123"/>
        <v>10948450</v>
      </c>
      <c r="N221" s="36">
        <f t="shared" si="97"/>
        <v>97.740950400135347</v>
      </c>
    </row>
    <row r="222" spans="1:17" s="21" customFormat="1" ht="14.25" customHeight="1">
      <c r="A222" s="155" t="s">
        <v>84</v>
      </c>
      <c r="B222" s="98" t="s">
        <v>189</v>
      </c>
      <c r="C222" s="22">
        <v>0</v>
      </c>
      <c r="D222" s="73">
        <v>350000</v>
      </c>
      <c r="E222" s="42">
        <v>0</v>
      </c>
      <c r="F222" s="42">
        <v>0</v>
      </c>
      <c r="G222" s="42">
        <f>SUM(C222:F222)</f>
        <v>350000</v>
      </c>
      <c r="H222" s="42">
        <v>0</v>
      </c>
      <c r="I222" s="149">
        <v>350000</v>
      </c>
      <c r="J222" s="42">
        <v>0</v>
      </c>
      <c r="K222" s="42">
        <v>0</v>
      </c>
      <c r="L222" s="42">
        <f>SUM(H222:K222)</f>
        <v>350000</v>
      </c>
      <c r="M222" s="42">
        <f>G222-L222</f>
        <v>0</v>
      </c>
      <c r="N222" s="43">
        <f>L222/G222*100</f>
        <v>100</v>
      </c>
    </row>
    <row r="223" spans="1:17" s="27" customFormat="1" ht="16.25" customHeight="1">
      <c r="A223" s="155" t="s">
        <v>72</v>
      </c>
      <c r="B223" s="98" t="s">
        <v>86</v>
      </c>
      <c r="C223" s="22">
        <v>0</v>
      </c>
      <c r="D223" s="73">
        <v>1308000</v>
      </c>
      <c r="E223" s="42">
        <v>0</v>
      </c>
      <c r="F223" s="42">
        <v>0</v>
      </c>
      <c r="G223" s="42">
        <f>SUM(C223:F223)</f>
        <v>1308000</v>
      </c>
      <c r="H223" s="42">
        <v>0</v>
      </c>
      <c r="I223" s="149">
        <v>1308000</v>
      </c>
      <c r="J223" s="42">
        <v>0</v>
      </c>
      <c r="K223" s="42">
        <v>0</v>
      </c>
      <c r="L223" s="42">
        <f>SUM(H223:K223)</f>
        <v>1308000</v>
      </c>
      <c r="M223" s="42">
        <f>G223-L223</f>
        <v>0</v>
      </c>
      <c r="N223" s="43">
        <f t="shared" ref="N223:N224" si="124">L223/G223*100</f>
        <v>100</v>
      </c>
      <c r="O223" s="25"/>
      <c r="P223" s="26"/>
      <c r="Q223" s="25"/>
    </row>
    <row r="224" spans="1:17" s="27" customFormat="1" ht="13.75" customHeight="1">
      <c r="A224" s="155" t="s">
        <v>87</v>
      </c>
      <c r="B224" s="98" t="s">
        <v>88</v>
      </c>
      <c r="C224" s="22">
        <v>0</v>
      </c>
      <c r="D224" s="73">
        <v>2600000</v>
      </c>
      <c r="E224" s="42">
        <v>0</v>
      </c>
      <c r="F224" s="42">
        <v>0</v>
      </c>
      <c r="G224" s="42">
        <f>SUM(C224:F224)</f>
        <v>2600000</v>
      </c>
      <c r="H224" s="42">
        <v>0</v>
      </c>
      <c r="I224" s="149">
        <v>2230000</v>
      </c>
      <c r="J224" s="42">
        <v>0</v>
      </c>
      <c r="K224" s="42">
        <v>0</v>
      </c>
      <c r="L224" s="42">
        <f>SUM(H224:K224)</f>
        <v>2230000</v>
      </c>
      <c r="M224" s="42">
        <f>G224-L224</f>
        <v>370000</v>
      </c>
      <c r="N224" s="43">
        <f t="shared" si="124"/>
        <v>85.769230769230759</v>
      </c>
      <c r="O224" s="25"/>
      <c r="P224" s="26"/>
      <c r="Q224" s="25"/>
    </row>
    <row r="225" spans="1:17" s="27" customFormat="1" ht="14.25" customHeight="1">
      <c r="A225" s="155" t="s">
        <v>43</v>
      </c>
      <c r="B225" s="98" t="s">
        <v>190</v>
      </c>
      <c r="C225" s="22">
        <v>0</v>
      </c>
      <c r="D225" s="73">
        <v>850500</v>
      </c>
      <c r="E225" s="42">
        <v>0</v>
      </c>
      <c r="F225" s="42">
        <v>0</v>
      </c>
      <c r="G225" s="42">
        <f t="shared" ref="G225:G232" si="125">SUM(C225:F225)</f>
        <v>850500</v>
      </c>
      <c r="H225" s="42">
        <v>0</v>
      </c>
      <c r="I225" s="149">
        <v>850500</v>
      </c>
      <c r="J225" s="42">
        <v>0</v>
      </c>
      <c r="K225" s="42">
        <v>0</v>
      </c>
      <c r="L225" s="42">
        <f t="shared" ref="L225:L232" si="126">SUM(H225:K225)</f>
        <v>850500</v>
      </c>
      <c r="M225" s="42">
        <f t="shared" ref="M225:M232" si="127">G225-L225</f>
        <v>0</v>
      </c>
      <c r="N225" s="43">
        <f t="shared" si="97"/>
        <v>100</v>
      </c>
    </row>
    <row r="226" spans="1:17" s="27" customFormat="1" ht="14.25" customHeight="1">
      <c r="A226" s="156" t="s">
        <v>243</v>
      </c>
      <c r="B226" s="98" t="s">
        <v>244</v>
      </c>
      <c r="C226" s="22">
        <v>0</v>
      </c>
      <c r="D226" s="73">
        <v>30000000</v>
      </c>
      <c r="E226" s="42">
        <v>0</v>
      </c>
      <c r="F226" s="42">
        <v>0</v>
      </c>
      <c r="G226" s="42">
        <f t="shared" si="125"/>
        <v>30000000</v>
      </c>
      <c r="H226" s="42">
        <v>0</v>
      </c>
      <c r="I226" s="149">
        <v>30000000</v>
      </c>
      <c r="J226" s="42">
        <v>0</v>
      </c>
      <c r="K226" s="42">
        <v>0</v>
      </c>
      <c r="L226" s="42">
        <f t="shared" si="126"/>
        <v>30000000</v>
      </c>
      <c r="M226" s="42">
        <f t="shared" si="127"/>
        <v>0</v>
      </c>
      <c r="N226" s="43">
        <f t="shared" si="97"/>
        <v>100</v>
      </c>
    </row>
    <row r="227" spans="1:17" s="27" customFormat="1" ht="15" customHeight="1">
      <c r="A227" s="157" t="s">
        <v>180</v>
      </c>
      <c r="B227" s="98" t="s">
        <v>47</v>
      </c>
      <c r="C227" s="22">
        <v>0</v>
      </c>
      <c r="D227" s="73">
        <v>7000000</v>
      </c>
      <c r="E227" s="42">
        <v>0</v>
      </c>
      <c r="F227" s="42">
        <v>0</v>
      </c>
      <c r="G227" s="42">
        <f t="shared" si="125"/>
        <v>7000000</v>
      </c>
      <c r="H227" s="42">
        <v>0</v>
      </c>
      <c r="I227" s="149">
        <v>4900000</v>
      </c>
      <c r="J227" s="42">
        <v>0</v>
      </c>
      <c r="K227" s="42">
        <v>0</v>
      </c>
      <c r="L227" s="42">
        <f t="shared" si="126"/>
        <v>4900000</v>
      </c>
      <c r="M227" s="42">
        <f t="shared" si="127"/>
        <v>2100000</v>
      </c>
      <c r="N227" s="43">
        <f t="shared" si="97"/>
        <v>70</v>
      </c>
    </row>
    <row r="228" spans="1:17" s="27" customFormat="1" ht="25.5" customHeight="1">
      <c r="A228" s="155" t="s">
        <v>181</v>
      </c>
      <c r="B228" s="98" t="s">
        <v>233</v>
      </c>
      <c r="C228" s="22">
        <v>0</v>
      </c>
      <c r="D228" s="73">
        <v>24000000</v>
      </c>
      <c r="E228" s="42">
        <v>0</v>
      </c>
      <c r="F228" s="42">
        <v>0</v>
      </c>
      <c r="G228" s="42">
        <f t="shared" si="125"/>
        <v>24000000</v>
      </c>
      <c r="H228" s="42">
        <v>0</v>
      </c>
      <c r="I228" s="149">
        <v>18000000</v>
      </c>
      <c r="J228" s="42">
        <v>0</v>
      </c>
      <c r="K228" s="42">
        <v>0</v>
      </c>
      <c r="L228" s="42">
        <f t="shared" si="126"/>
        <v>18000000</v>
      </c>
      <c r="M228" s="42">
        <f t="shared" si="127"/>
        <v>6000000</v>
      </c>
      <c r="N228" s="43">
        <f t="shared" si="97"/>
        <v>75</v>
      </c>
    </row>
    <row r="229" spans="1:17" s="27" customFormat="1" ht="14.25" customHeight="1">
      <c r="A229" s="155" t="s">
        <v>234</v>
      </c>
      <c r="B229" s="98" t="s">
        <v>245</v>
      </c>
      <c r="C229" s="22">
        <v>0</v>
      </c>
      <c r="D229" s="73">
        <v>200000000</v>
      </c>
      <c r="E229" s="42">
        <v>0</v>
      </c>
      <c r="F229" s="42">
        <v>0</v>
      </c>
      <c r="G229" s="42">
        <f t="shared" si="125"/>
        <v>200000000</v>
      </c>
      <c r="H229" s="42">
        <v>0</v>
      </c>
      <c r="I229" s="149">
        <v>200000000</v>
      </c>
      <c r="J229" s="42">
        <v>0</v>
      </c>
      <c r="K229" s="42">
        <v>0</v>
      </c>
      <c r="L229" s="42">
        <f t="shared" si="126"/>
        <v>200000000</v>
      </c>
      <c r="M229" s="42">
        <f t="shared" si="127"/>
        <v>0</v>
      </c>
      <c r="N229" s="43">
        <f t="shared" si="97"/>
        <v>100</v>
      </c>
    </row>
    <row r="230" spans="1:17" s="27" customFormat="1" ht="14.25" customHeight="1">
      <c r="A230" s="156" t="s">
        <v>238</v>
      </c>
      <c r="B230" s="98" t="s">
        <v>239</v>
      </c>
      <c r="C230" s="22">
        <v>0</v>
      </c>
      <c r="D230" s="73">
        <v>60000000</v>
      </c>
      <c r="E230" s="42">
        <v>0</v>
      </c>
      <c r="F230" s="42">
        <v>0</v>
      </c>
      <c r="G230" s="42">
        <f t="shared" si="125"/>
        <v>60000000</v>
      </c>
      <c r="H230" s="42">
        <v>0</v>
      </c>
      <c r="I230" s="149">
        <v>60000000</v>
      </c>
      <c r="J230" s="42">
        <v>0</v>
      </c>
      <c r="K230" s="42">
        <v>0</v>
      </c>
      <c r="L230" s="42">
        <f t="shared" si="126"/>
        <v>60000000</v>
      </c>
      <c r="M230" s="42">
        <f t="shared" si="127"/>
        <v>0</v>
      </c>
      <c r="N230" s="43">
        <f t="shared" si="97"/>
        <v>100</v>
      </c>
    </row>
    <row r="231" spans="1:17" s="27" customFormat="1" ht="14.25" customHeight="1">
      <c r="A231" s="155" t="s">
        <v>183</v>
      </c>
      <c r="B231" s="98" t="s">
        <v>246</v>
      </c>
      <c r="C231" s="22">
        <v>0</v>
      </c>
      <c r="D231" s="73">
        <v>5400000</v>
      </c>
      <c r="E231" s="42">
        <v>0</v>
      </c>
      <c r="F231" s="42">
        <v>0</v>
      </c>
      <c r="G231" s="42">
        <f t="shared" ref="G231" si="128">SUM(C231:F231)</f>
        <v>5400000</v>
      </c>
      <c r="H231" s="42">
        <v>0</v>
      </c>
      <c r="I231" s="149">
        <v>5400000</v>
      </c>
      <c r="J231" s="42">
        <v>0</v>
      </c>
      <c r="K231" s="42">
        <v>0</v>
      </c>
      <c r="L231" s="42">
        <f t="shared" si="126"/>
        <v>5400000</v>
      </c>
      <c r="M231" s="42">
        <f t="shared" si="127"/>
        <v>0</v>
      </c>
      <c r="N231" s="43">
        <f t="shared" si="97"/>
        <v>100</v>
      </c>
    </row>
    <row r="232" spans="1:17" s="27" customFormat="1" ht="14.25" customHeight="1">
      <c r="A232" s="155" t="s">
        <v>180</v>
      </c>
      <c r="B232" s="98" t="s">
        <v>40</v>
      </c>
      <c r="C232" s="22">
        <v>0</v>
      </c>
      <c r="D232" s="73">
        <v>153140000</v>
      </c>
      <c r="E232" s="42">
        <v>0</v>
      </c>
      <c r="F232" s="42">
        <v>0</v>
      </c>
      <c r="G232" s="42">
        <f t="shared" si="125"/>
        <v>153140000</v>
      </c>
      <c r="H232" s="42">
        <v>0</v>
      </c>
      <c r="I232" s="149">
        <v>150661550</v>
      </c>
      <c r="J232" s="42">
        <v>0</v>
      </c>
      <c r="K232" s="42">
        <v>0</v>
      </c>
      <c r="L232" s="42">
        <f t="shared" si="126"/>
        <v>150661550</v>
      </c>
      <c r="M232" s="42">
        <f t="shared" si="127"/>
        <v>2478450</v>
      </c>
      <c r="N232" s="43">
        <f t="shared" si="97"/>
        <v>98.381578947368425</v>
      </c>
    </row>
    <row r="233" spans="1:17" ht="15" customHeight="1">
      <c r="A233" s="178" t="s">
        <v>247</v>
      </c>
      <c r="B233" s="179"/>
      <c r="C233" s="103">
        <f t="shared" ref="C233:M233" si="129">SUM(C234:C238)</f>
        <v>0</v>
      </c>
      <c r="D233" s="103">
        <f t="shared" si="129"/>
        <v>37179000</v>
      </c>
      <c r="E233" s="103">
        <f t="shared" si="129"/>
        <v>0</v>
      </c>
      <c r="F233" s="103">
        <f t="shared" si="129"/>
        <v>0</v>
      </c>
      <c r="G233" s="103">
        <f t="shared" si="129"/>
        <v>37179000</v>
      </c>
      <c r="H233" s="103">
        <f t="shared" si="129"/>
        <v>0</v>
      </c>
      <c r="I233" s="103">
        <f t="shared" si="129"/>
        <v>37102000</v>
      </c>
      <c r="J233" s="103">
        <f t="shared" si="129"/>
        <v>0</v>
      </c>
      <c r="K233" s="103">
        <f t="shared" si="129"/>
        <v>0</v>
      </c>
      <c r="L233" s="103">
        <f t="shared" si="129"/>
        <v>37102000</v>
      </c>
      <c r="M233" s="103">
        <f t="shared" si="129"/>
        <v>77000</v>
      </c>
      <c r="N233" s="36">
        <f t="shared" si="97"/>
        <v>99.792893837919266</v>
      </c>
    </row>
    <row r="234" spans="1:17" s="21" customFormat="1" ht="14.25" customHeight="1">
      <c r="A234" s="97" t="s">
        <v>84</v>
      </c>
      <c r="B234" s="98" t="s">
        <v>189</v>
      </c>
      <c r="C234" s="42">
        <v>0</v>
      </c>
      <c r="D234" s="73">
        <v>382000</v>
      </c>
      <c r="E234" s="42">
        <v>0</v>
      </c>
      <c r="F234" s="42">
        <v>0</v>
      </c>
      <c r="G234" s="42">
        <f>SUM(C234:F234)</f>
        <v>382000</v>
      </c>
      <c r="H234" s="42">
        <v>0</v>
      </c>
      <c r="I234" s="149">
        <v>332000</v>
      </c>
      <c r="J234" s="42">
        <v>0</v>
      </c>
      <c r="K234" s="42">
        <v>0</v>
      </c>
      <c r="L234" s="42">
        <f>SUM(H234:K234)</f>
        <v>332000</v>
      </c>
      <c r="M234" s="42">
        <f>G234-L234</f>
        <v>50000</v>
      </c>
      <c r="N234" s="43">
        <f>L234/G234*100</f>
        <v>86.910994764397913</v>
      </c>
    </row>
    <row r="235" spans="1:17" s="27" customFormat="1" ht="16.25" customHeight="1">
      <c r="A235" s="97" t="s">
        <v>72</v>
      </c>
      <c r="B235" s="98" t="s">
        <v>86</v>
      </c>
      <c r="C235" s="42">
        <v>0</v>
      </c>
      <c r="D235" s="73">
        <v>1251000</v>
      </c>
      <c r="E235" s="42">
        <v>0</v>
      </c>
      <c r="F235" s="42">
        <v>0</v>
      </c>
      <c r="G235" s="42">
        <f>SUM(C235:F235)</f>
        <v>1251000</v>
      </c>
      <c r="H235" s="42">
        <v>0</v>
      </c>
      <c r="I235" s="149">
        <v>1251000</v>
      </c>
      <c r="J235" s="42">
        <v>0</v>
      </c>
      <c r="K235" s="42">
        <v>0</v>
      </c>
      <c r="L235" s="42">
        <f>SUM(H235:K235)</f>
        <v>1251000</v>
      </c>
      <c r="M235" s="42">
        <f>G235-L235</f>
        <v>0</v>
      </c>
      <c r="N235" s="43">
        <f t="shared" ref="N235:N236" si="130">L235/G235*100</f>
        <v>100</v>
      </c>
      <c r="O235" s="25"/>
      <c r="P235" s="26"/>
      <c r="Q235" s="25"/>
    </row>
    <row r="236" spans="1:17" s="27" customFormat="1" ht="13.25" customHeight="1">
      <c r="A236" s="97" t="s">
        <v>87</v>
      </c>
      <c r="B236" s="98" t="s">
        <v>88</v>
      </c>
      <c r="C236" s="42">
        <v>0</v>
      </c>
      <c r="D236" s="73">
        <v>384000</v>
      </c>
      <c r="E236" s="42">
        <v>0</v>
      </c>
      <c r="F236" s="42">
        <v>0</v>
      </c>
      <c r="G236" s="42">
        <f>SUM(C236:F236)</f>
        <v>384000</v>
      </c>
      <c r="H236" s="42">
        <v>0</v>
      </c>
      <c r="I236" s="149">
        <v>384000</v>
      </c>
      <c r="J236" s="42">
        <v>0</v>
      </c>
      <c r="K236" s="42">
        <v>0</v>
      </c>
      <c r="L236" s="42">
        <f>SUM(H236:K236)</f>
        <v>384000</v>
      </c>
      <c r="M236" s="42">
        <f>G236-L236</f>
        <v>0</v>
      </c>
      <c r="N236" s="43">
        <f t="shared" si="130"/>
        <v>100</v>
      </c>
      <c r="O236" s="25"/>
      <c r="P236" s="26"/>
      <c r="Q236" s="25"/>
    </row>
    <row r="237" spans="1:17" s="27" customFormat="1" ht="14.25" customHeight="1">
      <c r="A237" s="97" t="s">
        <v>43</v>
      </c>
      <c r="B237" s="98" t="s">
        <v>190</v>
      </c>
      <c r="C237" s="42">
        <v>0</v>
      </c>
      <c r="D237" s="73">
        <v>660000</v>
      </c>
      <c r="E237" s="42">
        <v>0</v>
      </c>
      <c r="F237" s="42">
        <v>0</v>
      </c>
      <c r="G237" s="42">
        <f t="shared" ref="G237:G238" si="131">SUM(C237:F237)</f>
        <v>660000</v>
      </c>
      <c r="H237" s="42">
        <v>0</v>
      </c>
      <c r="I237" s="149">
        <v>660000</v>
      </c>
      <c r="J237" s="42">
        <v>0</v>
      </c>
      <c r="K237" s="42">
        <v>0</v>
      </c>
      <c r="L237" s="42">
        <f t="shared" ref="L237:L238" si="132">SUM(H237:K237)</f>
        <v>660000</v>
      </c>
      <c r="M237" s="42">
        <f t="shared" ref="M237:M238" si="133">G237-L237</f>
        <v>0</v>
      </c>
      <c r="N237" s="43">
        <f>L237/G237*100</f>
        <v>100</v>
      </c>
    </row>
    <row r="238" spans="1:17" s="27" customFormat="1" ht="14.25" customHeight="1" thickBot="1">
      <c r="A238" s="66" t="s">
        <v>77</v>
      </c>
      <c r="B238" s="66" t="s">
        <v>78</v>
      </c>
      <c r="C238" s="42">
        <v>0</v>
      </c>
      <c r="D238" s="158">
        <v>34502000</v>
      </c>
      <c r="E238" s="42">
        <v>0</v>
      </c>
      <c r="F238" s="42">
        <v>0</v>
      </c>
      <c r="G238" s="42">
        <f t="shared" si="131"/>
        <v>34502000</v>
      </c>
      <c r="H238" s="42">
        <v>0</v>
      </c>
      <c r="I238" s="159">
        <v>34475000</v>
      </c>
      <c r="J238" s="42">
        <v>0</v>
      </c>
      <c r="K238" s="42">
        <v>0</v>
      </c>
      <c r="L238" s="42">
        <f t="shared" si="132"/>
        <v>34475000</v>
      </c>
      <c r="M238" s="42">
        <f t="shared" si="133"/>
        <v>27000</v>
      </c>
      <c r="N238" s="43">
        <f>L238/G238*100</f>
        <v>99.921743667033795</v>
      </c>
    </row>
    <row r="239" spans="1:17" ht="7.5" customHeight="1" thickTop="1"/>
    <row r="240" spans="1:17">
      <c r="L240" s="160" t="s">
        <v>248</v>
      </c>
    </row>
    <row r="241" spans="2:12" ht="3" customHeight="1"/>
    <row r="242" spans="2:12">
      <c r="B242" s="160" t="s">
        <v>249</v>
      </c>
      <c r="G242" s="160" t="s">
        <v>250</v>
      </c>
      <c r="L242" s="160" t="s">
        <v>251</v>
      </c>
    </row>
    <row r="246" spans="2:12" ht="16">
      <c r="B246" s="161" t="s">
        <v>252</v>
      </c>
      <c r="G246" s="161" t="s">
        <v>253</v>
      </c>
      <c r="L246" s="161" t="s">
        <v>254</v>
      </c>
    </row>
    <row r="247" spans="2:12" ht="16">
      <c r="B247" s="162" t="s">
        <v>255</v>
      </c>
      <c r="G247" s="162" t="s">
        <v>256</v>
      </c>
      <c r="L247" s="162" t="s">
        <v>257</v>
      </c>
    </row>
  </sheetData>
  <mergeCells count="32">
    <mergeCell ref="A188:B188"/>
    <mergeCell ref="A199:B199"/>
    <mergeCell ref="A215:B215"/>
    <mergeCell ref="A221:B221"/>
    <mergeCell ref="A233:B233"/>
    <mergeCell ref="A163:B163"/>
    <mergeCell ref="A77:B77"/>
    <mergeCell ref="A79:B79"/>
    <mergeCell ref="A81:B81"/>
    <mergeCell ref="A83:B83"/>
    <mergeCell ref="A86:B86"/>
    <mergeCell ref="A88:B88"/>
    <mergeCell ref="A94:B94"/>
    <mergeCell ref="A101:B101"/>
    <mergeCell ref="A104:B104"/>
    <mergeCell ref="A113:B113"/>
    <mergeCell ref="A121:B121"/>
    <mergeCell ref="A74:B74"/>
    <mergeCell ref="A11:B13"/>
    <mergeCell ref="C11:G11"/>
    <mergeCell ref="H11:L11"/>
    <mergeCell ref="M11:M13"/>
    <mergeCell ref="A14:B14"/>
    <mergeCell ref="A15:B15"/>
    <mergeCell ref="A46:B46"/>
    <mergeCell ref="A69:B69"/>
    <mergeCell ref="A72:B72"/>
    <mergeCell ref="N11:N13"/>
    <mergeCell ref="C12:F12"/>
    <mergeCell ref="G12:G13"/>
    <mergeCell ref="H12:K12"/>
    <mergeCell ref="L12:L13"/>
  </mergeCells>
  <printOptions horizontalCentered="1"/>
  <pageMargins left="0.15748031496062992" right="0.11811023622047245" top="0.55118110236220474" bottom="0.43307086614173229" header="0" footer="0"/>
  <pageSetup paperSize="9" scale="57" orientation="landscape" horizontalDpi="4294967293" r:id="rId1"/>
  <headerFooter alignWithMargins="0">
    <oddFooter>&amp;R Hal - &amp;P</oddFooter>
  </headerFooter>
  <rowBreaks count="5" manualBreakCount="5">
    <brk id="49" max="13" man="1"/>
    <brk id="80" max="13" man="1"/>
    <brk id="112" max="13" man="1"/>
    <brk id="155" max="13" man="1"/>
    <brk id="198" max="1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KOMINFO</vt:lpstr>
      <vt:lpstr>KOMINFO!Print_Area</vt:lpstr>
      <vt:lpstr>KOMINFO!Print_Titles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ABDI NEGARA</dc:creator>
  <cp:lastModifiedBy>ABDI NEGARA</cp:lastModifiedBy>
  <cp:lastPrinted>2024-03-30T04:11:21Z</cp:lastPrinted>
  <dcterms:created xsi:type="dcterms:W3CDTF">2024-03-11T03:15:52Z</dcterms:created>
  <dcterms:modified xsi:type="dcterms:W3CDTF">2024-03-30T04:13:17Z</dcterms:modified>
</cp:coreProperties>
</file>